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Gross to Net" sheetId="3" state="visible" r:id="rId5"/>
    <sheet name="Register to GL" sheetId="4" state="visible" r:id="rId6"/>
    <sheet name="Deposits" sheetId="5" state="visible" r:id="rId7"/>
    <sheet name="Liability Rollforward" sheetId="6" state="visible" r:id="rId8"/>
    <sheet name="Registrations" sheetId="7" state="visible" r:id="rId9"/>
    <sheet name="Employees" sheetId="8" state="visible" r:id="rId10"/>
    <sheet name="Wage Bases" sheetId="9" state="visible" r:id="rId11"/>
    <sheet name="Benefit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<sst xmlns="http://schemas.openxmlformats.org/spreadsheetml/2006/main" count="263" uniqueCount="182">
  <si>
    <t xml:space="preserve">Payroll Tie-Out Workbook</t>
  </si>
  <si>
    <t xml:space="preserve">CFO Resource · Monthly payroll tie-out: gross to net, register to GL, tax liability by jurisdiction, and exposure checks</t>
  </si>
  <si>
    <t xml:space="preserve">Settings</t>
  </si>
  <si>
    <t xml:space="preserve">Company</t>
  </si>
  <si>
    <t xml:space="preserve">Example Co.</t>
  </si>
  <si>
    <t xml:space="preserve">Month-end (as-of date)</t>
  </si>
  <si>
    <t xml:space="preserve">Status checks compare due dates to this date. Use the last day of the month you're reconciling.</t>
  </si>
  <si>
    <t xml:space="preserve">Federal deposit schedule</t>
  </si>
  <si>
    <t xml:space="preserve">Semiweekly</t>
  </si>
  <si>
    <t xml:space="preserve">Monthly if you reported $50,000 or less in the lookback period, otherwise semiweekly (IRS Topic 757). The $100,000 next-day rule overrides both.</t>
  </si>
  <si>
    <t xml:space="preserve">Tolerance for differences ($)</t>
  </si>
  <si>
    <t xml:space="preserve">Differences at or below this amount are treated as rounding.</t>
  </si>
  <si>
    <t xml:space="preserve">401(k) deposit limit (business days after pay date)</t>
  </si>
  <si>
    <t xml:space="preserve">7 business days is the DOL safe harbor for plans with fewer than 100 participants. Larger plans: as soon as contributions can reasonably be separated.</t>
  </si>
  <si>
    <t xml:space="preserve">2026 federal rates and limits</t>
  </si>
  <si>
    <t xml:space="preserve">Social Security rate (each of employee and employer)</t>
  </si>
  <si>
    <t xml:space="preserve">IRS</t>
  </si>
  <si>
    <t xml:space="preserve">Social Security wage base (2026)</t>
  </si>
  <si>
    <t xml:space="preserve">SSA, announced October 2025</t>
  </si>
  <si>
    <t xml:space="preserve">Medicare rate (each of employee and employer)</t>
  </si>
  <si>
    <t xml:space="preserve">Additional Medicare tax rate (employee only)</t>
  </si>
  <si>
    <t xml:space="preserve">Withheld on wages over $200,000 in the calendar year; no employer match</t>
  </si>
  <si>
    <t xml:space="preserve">Additional Medicare withholding threshold</t>
  </si>
  <si>
    <t xml:space="preserve">FUTA net rate (after full state credit)</t>
  </si>
  <si>
    <t xml:space="preserve">6.0% less up to 5.4% credit; higher in credit-reduction states</t>
  </si>
  <si>
    <t xml:space="preserve">FUTA wage base</t>
  </si>
  <si>
    <t xml:space="preserve">Update these each January. State rates and wage bases go on the Registrations tab.</t>
  </si>
  <si>
    <t xml:space="preserve">How to use it each month</t>
  </si>
  <si>
    <t xml:space="preserve">1. Export the payroll register, the provider's tax liability and deposit report, GL detail for payroll accounts, and bank activity. No SSNs or bank account numbers.</t>
  </si>
  <si>
    <t xml:space="preserve">2. Paste (or have AI map) the exports into the yellow cells of each tab. The monthly prompt maps any provider's layout to these columns.</t>
  </si>
  <si>
    <t xml:space="preserve">3. Read Summary. Every line should say OK. Anything else is an exception to work before the books close.</t>
  </si>
  <si>
    <t xml:space="preserve">4. Have AI draft the exceptions memo from Summary and the flagged rows. A person reviews and signs off.</t>
  </si>
  <si>
    <t xml:space="preserve">5. At quarter end, also tie the register to Form 941 and the state returns before they're filed.</t>
  </si>
  <si>
    <t xml:space="preserve">Tabs</t>
  </si>
  <si>
    <t xml:space="preserve">Tab</t>
  </si>
  <si>
    <t xml:space="preserve">What it checks</t>
  </si>
  <si>
    <t xml:space="preserve">Summary</t>
  </si>
  <si>
    <t xml:space="preserve">Every check in one place, with an overall status.</t>
  </si>
  <si>
    <t xml:space="preserve">Gross to Net</t>
  </si>
  <si>
    <t xml:space="preserve">Gross − taxes − deductions = net, and net ties to the bank, by pay date.</t>
  </si>
  <si>
    <t xml:space="preserve">Register to GL</t>
  </si>
  <si>
    <t xml:space="preserve">Register totals agree to what was booked.</t>
  </si>
  <si>
    <t xml:space="preserve">Deposits</t>
  </si>
  <si>
    <t xml:space="preserve">Every tax liability by jurisdiction, its due date, and whether it was paid on time.</t>
  </si>
  <si>
    <t xml:space="preserve">Liability Rollforward</t>
  </si>
  <si>
    <t xml:space="preserve">Beginning + this month's liability − deposits = ending, by jurisdiction, tied to the GL.</t>
  </si>
  <si>
    <t xml:space="preserve">Registrations</t>
  </si>
  <si>
    <t xml:space="preserve">Work states without accounts, and SUI rates that don't match this year's notice.</t>
  </si>
  <si>
    <t xml:space="preserve">Wage Bases</t>
  </si>
  <si>
    <t xml:space="preserve">Social Security over-withheld past the wage base; Additional Medicare missed.</t>
  </si>
  <si>
    <t xml:space="preserve">Benefits</t>
  </si>
  <si>
    <t xml:space="preserve">401(k) and other deductions remitted in full and on time.</t>
  </si>
  <si>
    <t xml:space="preserve">Legend:  yellow cells with blue text = you fill in or paste  ·  black = formula, don't overwrite  ·  green = pulled from another tab</t>
  </si>
  <si>
    <t xml:space="preserve">Example data is fictional. Educational tool, not tax, legal or accounting advice. Payroll tax rules vary by jurisdiction; confirm with your payroll provider and tax adviser.</t>
  </si>
  <si>
    <t xml:space="preserve">Every check in one place. Anything not OK is an exception to work before the books close.</t>
  </si>
  <si>
    <t xml:space="preserve">Month ending</t>
  </si>
  <si>
    <t xml:space="preserve">Check</t>
  </si>
  <si>
    <t xml:space="preserve">Exceptions</t>
  </si>
  <si>
    <t xml:space="preserve">Amount</t>
  </si>
  <si>
    <t xml:space="preserve">Status</t>
  </si>
  <si>
    <t xml:space="preserve">Gross to net: register net computes and ties to bank</t>
  </si>
  <si>
    <t xml:space="preserve">Register agrees to GL</t>
  </si>
  <si>
    <t xml:space="preserve">Tax deposits past due and unpaid</t>
  </si>
  <si>
    <t xml:space="preserve">Tax deposits made late this period</t>
  </si>
  <si>
    <t xml:space="preserve">Liability balances that don't agree to GL</t>
  </si>
  <si>
    <t xml:space="preserve">Work states missing an account</t>
  </si>
  <si>
    <t xml:space="preserve">SUI rates that don't match this year's notice</t>
  </si>
  <si>
    <t xml:space="preserve">Employees in a state that isn't set up</t>
  </si>
  <si>
    <t xml:space="preserve">Employees</t>
  </si>
  <si>
    <t xml:space="preserve">Wage base or Additional Medicare errors</t>
  </si>
  <si>
    <t xml:space="preserve">Benefit deductions short, late or not remitted</t>
  </si>
  <si>
    <t xml:space="preserve">Overall</t>
  </si>
  <si>
    <t xml:space="preserve">Amount column: total dollars behind the exceptions (absolute values). Counts drive the status.</t>
  </si>
  <si>
    <t xml:space="preserve">Next: have AI draft the exceptions memo from this tab and the flagged rows. A person reviews, works each item and signs off.</t>
  </si>
  <si>
    <t xml:space="preserve">One row per pay date. Calculated net must equal the register's net, and net must equal the bank funding.</t>
  </si>
  <si>
    <t xml:space="preserve">Pay date</t>
  </si>
  <si>
    <t xml:space="preserve">Gross wages</t>
  </si>
  <si>
    <t xml:space="preserve">Pre-tax deductions</t>
  </si>
  <si>
    <t xml:space="preserve">EE federal income tax</t>
  </si>
  <si>
    <t xml:space="preserve">EE Social Security</t>
  </si>
  <si>
    <t xml:space="preserve">EE Medicare (incl. Additional)</t>
  </si>
  <si>
    <t xml:space="preserve">EE state income tax</t>
  </si>
  <si>
    <t xml:space="preserve">EE local tax</t>
  </si>
  <si>
    <t xml:space="preserve">Post-tax deductions</t>
  </si>
  <si>
    <t xml:space="preserve">Net pay per register</t>
  </si>
  <si>
    <t xml:space="preserve">Calculated net</t>
  </si>
  <si>
    <t xml:space="preserve">Register difference</t>
  </si>
  <si>
    <t xml:space="preserve">Bank net-pay funding</t>
  </si>
  <si>
    <t xml:space="preserve">Bank difference</t>
  </si>
  <si>
    <t xml:space="preserve">Month totals per the payroll register and per the general ledger. Every line should agree.</t>
  </si>
  <si>
    <t xml:space="preserve">Line</t>
  </si>
  <si>
    <t xml:space="preserve">Per register</t>
  </si>
  <si>
    <t xml:space="preserve">Per GL</t>
  </si>
  <si>
    <t xml:space="preserve">Difference</t>
  </si>
  <si>
    <t xml:space="preserve">Where to look</t>
  </si>
  <si>
    <t xml:space="preserve">Gross wages expense</t>
  </si>
  <si>
    <t xml:space="preserve">Department allocations, manual pay, bonuses booked separately</t>
  </si>
  <si>
    <t xml:space="preserve">Employer payroll tax expense</t>
  </si>
  <si>
    <t xml:space="preserve">Employer FICA, SUI and FUTA accruals</t>
  </si>
  <si>
    <t xml:space="preserve">Net pay (cash)</t>
  </si>
  <si>
    <t xml:space="preserve">Bank funding entries, voided checks</t>
  </si>
  <si>
    <t xml:space="preserve">401(k) withheld</t>
  </si>
  <si>
    <t xml:space="preserve">Deduction liability account</t>
  </si>
  <si>
    <t xml:space="preserve">Health and other deductions withheld</t>
  </si>
  <si>
    <t xml:space="preserve">Deduction liability accounts</t>
  </si>
  <si>
    <t xml:space="preserve">Every payroll tax liability by jurisdiction: what was due, when, and whether it was paid. Include unpaid items from earlier months.</t>
  </si>
  <si>
    <t xml:space="preserve">Federal 941 due dates calculate from the deposit schedule on Start Here (weekend rolls forward; holidays not adjusted). Type state, local, SUI and FUTA due dates from each agency's schedule.</t>
  </si>
  <si>
    <t xml:space="preserve">Pay date / period end</t>
  </si>
  <si>
    <t xml:space="preserve">Jurisdiction</t>
  </si>
  <si>
    <t xml:space="preserve">Tax</t>
  </si>
  <si>
    <t xml:space="preserve">Amount due</t>
  </si>
  <si>
    <t xml:space="preserve">Due date</t>
  </si>
  <si>
    <t xml:space="preserve">Amount deposited</t>
  </si>
  <si>
    <t xml:space="preserve">Deposit date</t>
  </si>
  <si>
    <t xml:space="preserve">Unpaid</t>
  </si>
  <si>
    <t xml:space="preserve">Tip: for a Form 941 row, the due date fills itself in. For any other tax, type the agency's due date.</t>
  </si>
  <si>
    <t xml:space="preserve">Arizona</t>
  </si>
  <si>
    <t xml:space="preserve">State withholding</t>
  </si>
  <si>
    <t xml:space="preserve">Federal</t>
  </si>
  <si>
    <t xml:space="preserve">Form 941 (FIT + FICA)</t>
  </si>
  <si>
    <t xml:space="preserve">SUI</t>
  </si>
  <si>
    <t xml:space="preserve">Nevada</t>
  </si>
  <si>
    <t xml:space="preserve">FUTA</t>
  </si>
  <si>
    <t xml:space="preserve">By jurisdiction and tax: beginning + this month's liability − this month's deposits = ending. Ending must equal the GL.</t>
  </si>
  <si>
    <t xml:space="preserve">Beginning balance</t>
  </si>
  <si>
    <t xml:space="preserve">Liability this month</t>
  </si>
  <si>
    <t xml:space="preserve">Deposits this month</t>
  </si>
  <si>
    <t xml:space="preserve">Ending balance</t>
  </si>
  <si>
    <t xml:space="preserve">GL ending balance</t>
  </si>
  <si>
    <t xml:space="preserve">Past due and unpaid</t>
  </si>
  <si>
    <t xml:space="preserve">Ending balance should be only what isn't due yet. A past-due amount here means a missed or short deposit: pay it, then ask the provider why.</t>
  </si>
  <si>
    <t xml:space="preserve">Every state where an employee works needs the right accounts. SUI rates in the payroll system must match this year's notice.</t>
  </si>
  <si>
    <t xml:space="preserve">State</t>
  </si>
  <si>
    <t xml:space="preserve">State income tax?</t>
  </si>
  <si>
    <t xml:space="preserve">Withholding account on file?</t>
  </si>
  <si>
    <t xml:space="preserve">SUI account on file?</t>
  </si>
  <si>
    <t xml:space="preserve">SUI rate in payroll system</t>
  </si>
  <si>
    <t xml:space="preserve">SUI rate on current notice</t>
  </si>
  <si>
    <t xml:space="preserve">SUI wage base (note)</t>
  </si>
  <si>
    <t xml:space="preserve">Employees working here</t>
  </si>
  <si>
    <t xml:space="preserve">N</t>
  </si>
  <si>
    <t xml:space="preserve">N/A</t>
  </si>
  <si>
    <t xml:space="preserve">Y</t>
  </si>
  <si>
    <t xml:space="preserve">Per state notice</t>
  </si>
  <si>
    <t xml:space="preserve">Texas</t>
  </si>
  <si>
    <t xml:space="preserve">A state with no income tax still needs an SUI account when an employee works there. Register before the first payroll in a new state.</t>
  </si>
  <si>
    <t xml:space="preserve">Employee ID, name and work state from the register. No SSNs, addresses or bank details.</t>
  </si>
  <si>
    <t xml:space="preserve">Employee ID</t>
  </si>
  <si>
    <t xml:space="preserve">Name</t>
  </si>
  <si>
    <t xml:space="preserve">Work state</t>
  </si>
  <si>
    <t xml:space="preserve">State registered here?</t>
  </si>
  <si>
    <t xml:space="preserve">E101</t>
  </si>
  <si>
    <t xml:space="preserve">M. Chen</t>
  </si>
  <si>
    <t xml:space="preserve">E102</t>
  </si>
  <si>
    <t xml:space="preserve">K. Ortiz</t>
  </si>
  <si>
    <t xml:space="preserve">E103</t>
  </si>
  <si>
    <t xml:space="preserve">D. Patel</t>
  </si>
  <si>
    <t xml:space="preserve">E104</t>
  </si>
  <si>
    <t xml:space="preserve">J. Ortiz</t>
  </si>
  <si>
    <t xml:space="preserve">E105</t>
  </si>
  <si>
    <t xml:space="preserve">S. Lee</t>
  </si>
  <si>
    <t xml:space="preserve">E110</t>
  </si>
  <si>
    <t xml:space="preserve">R. Grant</t>
  </si>
  <si>
    <t xml:space="preserve">Year-to-date, per employee. Social Security stops at the wage base; Additional Medicare starts above $200,000.</t>
  </si>
  <si>
    <t xml:space="preserve">YTD Social Security wages</t>
  </si>
  <si>
    <t xml:space="preserve">YTD SS withheld</t>
  </si>
  <si>
    <t xml:space="preserve">Expected SS withheld</t>
  </si>
  <si>
    <t xml:space="preserve">SS difference</t>
  </si>
  <si>
    <t xml:space="preserve">YTD Medicare wages</t>
  </si>
  <si>
    <t xml:space="preserve">YTD Additional Medicare withheld</t>
  </si>
  <si>
    <t xml:space="preserve">Expected Additional Medicare</t>
  </si>
  <si>
    <t xml:space="preserve">Add'l Medicare difference</t>
  </si>
  <si>
    <t xml:space="preserve">SS wages can differ from gross (Section 125 deductions are excluded; 401(k) deferrals are not). Use the register's SS wages column.</t>
  </si>
  <si>
    <t xml:space="preserve">Each deduction withheld per pay date, what was remitted to the plan or carrier, and how fast.</t>
  </si>
  <si>
    <t xml:space="preserve">Deduction</t>
  </si>
  <si>
    <t xml:space="preserve">Withheld</t>
  </si>
  <si>
    <t xml:space="preserve">Remitted</t>
  </si>
  <si>
    <t xml:space="preserve">Remit date</t>
  </si>
  <si>
    <t xml:space="preserve">Business days</t>
  </si>
  <si>
    <t xml:space="preserve">Short / (over)</t>
  </si>
  <si>
    <t xml:space="preserve">401(k)</t>
  </si>
  <si>
    <t xml:space="preserve">Health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</si>
</sst>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d&quot;, &quot;yyyy"/>
    <numFmt numFmtId="166" formatCode="\$#,##0.00;&quot;($&quot;#,##0.00\);\-"/>
    <numFmt numFmtId="167" formatCode="#,##0;\(#,##0\);\-"/>
    <numFmt numFmtId="168" formatCode="0.00%"/>
    <numFmt numFmtId="169" formatCode="\$#,##0;&quot;($&quot;#,##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5C46"/>
      <name val="Arial"/>
      <family val="0"/>
      <charset val="1"/>
    </font>
    <font>
      <i val="true"/>
      <sz val="10"/>
      <color rgb="FF5A6B63"/>
      <name val="Arial"/>
      <family val="0"/>
      <charset val="1"/>
    </font>
    <font>
      <b val="true"/>
      <sz val="12"/>
      <color rgb="FF0F5C46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A6B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  <font>
      <sz val="9"/>
      <color rgb="FF5A6B6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0F5C46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0F5C46"/>
      </font>
      <fill>
        <patternFill>
          <bgColor rgb="FFDCEBE3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E3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5A6B63"/>
      <rgbColor rgb="FF8FB8A6"/>
      <rgbColor rgb="FF0F5C4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5C46"/>
    <pageSetUpPr fitToPage="false"/>
  </sheetPr>
  <dimension ref="A1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6"/>
    <col collapsed="false" customWidth="true" hidden="false" outlineLevel="0" max="3" min="3" style="0" width="10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s">
        <v>4</v>
      </c>
      <c r="C5" s="6"/>
    </row>
    <row r="6" customFormat="false" ht="15" hidden="false" customHeight="false" outlineLevel="0" collapsed="false">
      <c r="A6" s="4" t="s">
        <v>5</v>
      </c>
      <c r="B6" s="7" t="n">
        <v>46295</v>
      </c>
      <c r="C6" s="6" t="s">
        <v>6</v>
      </c>
    </row>
    <row r="7" customFormat="false" ht="15" hidden="false" customHeight="false" outlineLevel="0" collapsed="false">
      <c r="A7" s="4" t="s">
        <v>7</v>
      </c>
      <c r="B7" s="5" t="s">
        <v>8</v>
      </c>
      <c r="C7" s="6" t="s">
        <v>9</v>
      </c>
    </row>
    <row r="8" customFormat="false" ht="15" hidden="false" customHeight="false" outlineLevel="0" collapsed="false">
      <c r="A8" s="4" t="s">
        <v>10</v>
      </c>
      <c r="B8" s="8" t="n">
        <v>1</v>
      </c>
      <c r="C8" s="6" t="s">
        <v>11</v>
      </c>
    </row>
    <row r="9" customFormat="false" ht="15" hidden="false" customHeight="false" outlineLevel="0" collapsed="false">
      <c r="A9" s="4" t="s">
        <v>12</v>
      </c>
      <c r="B9" s="9" t="n">
        <v>7</v>
      </c>
      <c r="C9" s="6" t="s">
        <v>13</v>
      </c>
    </row>
    <row r="11" customFormat="false" ht="15" hidden="false" customHeight="false" outlineLevel="0" collapsed="false">
      <c r="A11" s="3" t="s">
        <v>14</v>
      </c>
    </row>
    <row r="12" customFormat="false" ht="15" hidden="false" customHeight="false" outlineLevel="0" collapsed="false">
      <c r="A12" s="4" t="s">
        <v>15</v>
      </c>
      <c r="B12" s="10" t="n">
        <v>0.062</v>
      </c>
      <c r="C12" s="6" t="s">
        <v>16</v>
      </c>
    </row>
    <row r="13" customFormat="false" ht="15" hidden="false" customHeight="false" outlineLevel="0" collapsed="false">
      <c r="A13" s="4" t="s">
        <v>17</v>
      </c>
      <c r="B13" s="11" t="n">
        <v>184500</v>
      </c>
      <c r="C13" s="6" t="s">
        <v>18</v>
      </c>
    </row>
    <row r="14" customFormat="false" ht="15" hidden="false" customHeight="false" outlineLevel="0" collapsed="false">
      <c r="A14" s="4" t="s">
        <v>19</v>
      </c>
      <c r="B14" s="10" t="n">
        <v>0.0145</v>
      </c>
      <c r="C14" s="6" t="s">
        <v>16</v>
      </c>
    </row>
    <row r="15" customFormat="false" ht="15" hidden="false" customHeight="false" outlineLevel="0" collapsed="false">
      <c r="A15" s="4" t="s">
        <v>20</v>
      </c>
      <c r="B15" s="10" t="n">
        <v>0.009</v>
      </c>
      <c r="C15" s="6" t="s">
        <v>21</v>
      </c>
    </row>
    <row r="16" customFormat="false" ht="15" hidden="false" customHeight="false" outlineLevel="0" collapsed="false">
      <c r="A16" s="4" t="s">
        <v>22</v>
      </c>
      <c r="B16" s="11" t="n">
        <v>200000</v>
      </c>
      <c r="C16" s="6" t="s">
        <v>16</v>
      </c>
    </row>
    <row r="17" customFormat="false" ht="15" hidden="false" customHeight="false" outlineLevel="0" collapsed="false">
      <c r="A17" s="4" t="s">
        <v>23</v>
      </c>
      <c r="B17" s="10" t="n">
        <v>0.006</v>
      </c>
      <c r="C17" s="6" t="s">
        <v>24</v>
      </c>
    </row>
    <row r="18" customFormat="false" ht="15" hidden="false" customHeight="false" outlineLevel="0" collapsed="false">
      <c r="A18" s="4" t="s">
        <v>25</v>
      </c>
      <c r="B18" s="11" t="n">
        <v>7000</v>
      </c>
      <c r="C18" s="6" t="s">
        <v>16</v>
      </c>
    </row>
    <row r="19" customFormat="false" ht="15" hidden="false" customHeight="false" outlineLevel="0" collapsed="false">
      <c r="A19" s="6" t="s">
        <v>26</v>
      </c>
    </row>
    <row r="21" customFormat="false" ht="15" hidden="false" customHeight="false" outlineLevel="0" collapsed="false">
      <c r="A21" s="3" t="s">
        <v>27</v>
      </c>
    </row>
    <row r="22" customFormat="false" ht="15" hidden="false" customHeight="false" outlineLevel="0" collapsed="false">
      <c r="A22" s="4" t="s">
        <v>28</v>
      </c>
    </row>
    <row r="23" customFormat="false" ht="15" hidden="false" customHeight="false" outlineLevel="0" collapsed="false">
      <c r="A23" s="4" t="s">
        <v>29</v>
      </c>
    </row>
    <row r="24" customFormat="false" ht="15" hidden="false" customHeight="false" outlineLevel="0" collapsed="false">
      <c r="A24" s="4" t="s">
        <v>30</v>
      </c>
    </row>
    <row r="25" customFormat="false" ht="15" hidden="false" customHeight="false" outlineLevel="0" collapsed="false">
      <c r="A25" s="4" t="s">
        <v>31</v>
      </c>
    </row>
    <row r="26" customFormat="false" ht="15" hidden="false" customHeight="false" outlineLevel="0" collapsed="false">
      <c r="A26" s="4" t="s">
        <v>32</v>
      </c>
    </row>
    <row r="28" customFormat="false" ht="15" hidden="false" customHeight="false" outlineLevel="0" collapsed="false">
      <c r="A28" s="3" t="s">
        <v>33</v>
      </c>
    </row>
    <row r="29" customFormat="false" ht="31.5" hidden="false" customHeight="true" outlineLevel="0" collapsed="false">
      <c r="A29" s="12" t="s">
        <v>34</v>
      </c>
      <c r="B29" s="12" t="s">
        <v>35</v>
      </c>
    </row>
    <row r="30" customFormat="false" ht="15" hidden="false" customHeight="false" outlineLevel="0" collapsed="false">
      <c r="A30" s="13" t="s">
        <v>36</v>
      </c>
      <c r="B30" s="4" t="s">
        <v>37</v>
      </c>
    </row>
    <row r="31" customFormat="false" ht="15" hidden="false" customHeight="false" outlineLevel="0" collapsed="false">
      <c r="A31" s="13" t="s">
        <v>38</v>
      </c>
      <c r="B31" s="4" t="s">
        <v>39</v>
      </c>
    </row>
    <row r="32" customFormat="false" ht="15" hidden="false" customHeight="false" outlineLevel="0" collapsed="false">
      <c r="A32" s="13" t="s">
        <v>40</v>
      </c>
      <c r="B32" s="4" t="s">
        <v>41</v>
      </c>
    </row>
    <row r="33" customFormat="false" ht="15" hidden="false" customHeight="false" outlineLevel="0" collapsed="false">
      <c r="A33" s="13" t="s">
        <v>42</v>
      </c>
      <c r="B33" s="4" t="s">
        <v>43</v>
      </c>
    </row>
    <row r="34" customFormat="false" ht="15" hidden="false" customHeight="false" outlineLevel="0" collapsed="false">
      <c r="A34" s="13" t="s">
        <v>44</v>
      </c>
      <c r="B34" s="4" t="s">
        <v>45</v>
      </c>
    </row>
    <row r="35" customFormat="false" ht="15" hidden="false" customHeight="false" outlineLevel="0" collapsed="false">
      <c r="A35" s="13" t="s">
        <v>46</v>
      </c>
      <c r="B35" s="4" t="s">
        <v>47</v>
      </c>
    </row>
    <row r="36" customFormat="false" ht="15" hidden="false" customHeight="false" outlineLevel="0" collapsed="false">
      <c r="A36" s="13" t="s">
        <v>48</v>
      </c>
      <c r="B36" s="4" t="s">
        <v>49</v>
      </c>
    </row>
    <row r="37" customFormat="false" ht="15" hidden="false" customHeight="false" outlineLevel="0" collapsed="false">
      <c r="A37" s="13" t="s">
        <v>50</v>
      </c>
      <c r="B37" s="4" t="s">
        <v>51</v>
      </c>
    </row>
    <row r="39" customFormat="false" ht="15" hidden="false" customHeight="false" outlineLevel="0" collapsed="false">
      <c r="A39" s="6" t="s">
        <v>52</v>
      </c>
    </row>
    <row r="40" customFormat="false" ht="15" hidden="false" customHeight="false" outlineLevel="0" collapsed="false">
      <c r="A40" s="6" t="s">
        <v>53</v>
      </c>
    </row>
  </sheetData>
  <dataValidations count="1">
    <dataValidation allowBlank="false" errorStyle="stop" operator="between" showDropDown="false" showErrorMessage="false" showInputMessage="false" sqref="B7" type="list">
      <formula1>"Monthly,Semiweekly"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5C46"/>
    <pageSetUpPr fitToPage="false"/>
  </sheetPr>
  <dimension ref="A1:E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5" min="4" style="0" width="22"/>
  </cols>
  <sheetData>
    <row r="1" customFormat="false" ht="19.7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54</v>
      </c>
    </row>
    <row r="4" customFormat="false" ht="15" hidden="false" customHeight="false" outlineLevel="0" collapsed="false">
      <c r="A4" s="0" t="s">
        <v>3</v>
      </c>
      <c r="B4" s="14" t="str">
        <f aca="false">'Start Here'!B5</f>
        <v>Example Co.</v>
      </c>
    </row>
    <row r="5" customFormat="false" ht="15" hidden="false" customHeight="false" outlineLevel="0" collapsed="false">
      <c r="A5" s="0" t="s">
        <v>55</v>
      </c>
      <c r="B5" s="15" t="n">
        <f aca="false">'Start Here'!B6</f>
        <v>46295</v>
      </c>
    </row>
    <row r="7" customFormat="false" ht="31.5" hidden="false" customHeight="true" outlineLevel="0" collapsed="false">
      <c r="A7" s="12" t="s">
        <v>56</v>
      </c>
      <c r="B7" s="12" t="s">
        <v>57</v>
      </c>
      <c r="C7" s="12" t="s">
        <v>58</v>
      </c>
      <c r="D7" s="12" t="s">
        <v>59</v>
      </c>
      <c r="E7" s="12" t="s">
        <v>34</v>
      </c>
    </row>
    <row r="8" customFormat="false" ht="15" hidden="false" customHeight="false" outlineLevel="0" collapsed="false">
      <c r="A8" s="16" t="s">
        <v>60</v>
      </c>
      <c r="B8" s="17" t="n">
        <f aca="false">SUMPRODUCT(('Gross to Net'!O6:O35&lt;&gt;"OK")*('Gross to Net'!O6:O35&lt;&gt;""))</f>
        <v>0</v>
      </c>
      <c r="C8" s="18" t="n">
        <f aca="false">SUMPRODUCT(ABS(N(+'Gross to Net'!L6:L35)))+SUMPRODUCT(ABS(N(+'Gross to Net'!N6:N35)))</f>
        <v>0</v>
      </c>
      <c r="D8" s="19" t="str">
        <f aca="false">IF(B8=0,"OK","Review")</f>
        <v>OK</v>
      </c>
      <c r="E8" s="20" t="s">
        <v>38</v>
      </c>
    </row>
    <row r="9" customFormat="false" ht="15" hidden="false" customHeight="false" outlineLevel="0" collapsed="false">
      <c r="A9" s="16" t="s">
        <v>61</v>
      </c>
      <c r="B9" s="17" t="n">
        <f aca="false">COUNTIF('Register to GL'!E6:E25,"Doesn't agree")</f>
        <v>1</v>
      </c>
      <c r="C9" s="18" t="n">
        <f aca="false">SUMPRODUCT(ABS(N(+'Register to GL'!D6:D25)))</f>
        <v>70</v>
      </c>
      <c r="D9" s="19" t="str">
        <f aca="false">IF(B9=0,"OK","Review")</f>
        <v>Review</v>
      </c>
      <c r="E9" s="20" t="s">
        <v>40</v>
      </c>
    </row>
    <row r="10" customFormat="false" ht="15" hidden="false" customHeight="false" outlineLevel="0" collapsed="false">
      <c r="A10" s="16" t="s">
        <v>62</v>
      </c>
      <c r="B10" s="17" t="n">
        <f aca="false">COUNTIF(Deposits!I6:I105,"UNPAID - past due")</f>
        <v>1</v>
      </c>
      <c r="C10" s="18" t="n">
        <f aca="false">SUMIFS(Deposits!H6:H105,Deposits!I6:I105,"UNPAID - past due")</f>
        <v>4212</v>
      </c>
      <c r="D10" s="19" t="str">
        <f aca="false">IF(B10=0,"OK","Review")</f>
        <v>Review</v>
      </c>
      <c r="E10" s="20" t="s">
        <v>42</v>
      </c>
    </row>
    <row r="11" customFormat="false" ht="15" hidden="false" customHeight="false" outlineLevel="0" collapsed="false">
      <c r="A11" s="16" t="s">
        <v>63</v>
      </c>
      <c r="B11" s="17" t="n">
        <f aca="false">COUNTIF(Deposits!I6:I105,"Paid late")</f>
        <v>1</v>
      </c>
      <c r="C11" s="18" t="n">
        <f aca="false">SUMIFS(Deposits!F6:F105,Deposits!I6:I105,"Paid late")</f>
        <v>39552</v>
      </c>
      <c r="D11" s="19" t="str">
        <f aca="false">IF(B11=0,"OK","Review")</f>
        <v>Review</v>
      </c>
      <c r="E11" s="20" t="s">
        <v>42</v>
      </c>
    </row>
    <row r="12" customFormat="false" ht="15" hidden="false" customHeight="false" outlineLevel="0" collapsed="false">
      <c r="A12" s="16" t="s">
        <v>64</v>
      </c>
      <c r="B12" s="17" t="n">
        <f aca="false">COUNTIF('Liability Rollforward'!J6:J30,"GL doesn't agree")</f>
        <v>1</v>
      </c>
      <c r="C12" s="18" t="n">
        <f aca="false">SUMPRODUCT(ABS(N(+'Liability Rollforward'!H6:H30)))</f>
        <v>70</v>
      </c>
      <c r="D12" s="19" t="str">
        <f aca="false">IF(B12=0,"OK","Review")</f>
        <v>Review</v>
      </c>
      <c r="E12" s="20" t="s">
        <v>44</v>
      </c>
    </row>
    <row r="13" customFormat="false" ht="15" hidden="false" customHeight="false" outlineLevel="0" collapsed="false">
      <c r="A13" s="16" t="s">
        <v>65</v>
      </c>
      <c r="B13" s="17" t="n">
        <f aca="false">COUNTIF(Registrations!I6:I30,"No withholding account")+COUNTIF(Registrations!I6:I30,"No SUI account")</f>
        <v>1</v>
      </c>
      <c r="C13" s="21"/>
      <c r="D13" s="19" t="str">
        <f aca="false">IF(B13=0,"OK","Review")</f>
        <v>Review</v>
      </c>
      <c r="E13" s="20" t="s">
        <v>46</v>
      </c>
    </row>
    <row r="14" customFormat="false" ht="15" hidden="false" customHeight="false" outlineLevel="0" collapsed="false">
      <c r="A14" s="16" t="s">
        <v>66</v>
      </c>
      <c r="B14" s="17" t="n">
        <f aca="false">COUNTIF(Registrations!I6:I30,"SUI rate mismatch")</f>
        <v>1</v>
      </c>
      <c r="C14" s="21"/>
      <c r="D14" s="19" t="str">
        <f aca="false">IF(B14=0,"OK","Review")</f>
        <v>Review</v>
      </c>
      <c r="E14" s="20" t="s">
        <v>46</v>
      </c>
    </row>
    <row r="15" customFormat="false" ht="15" hidden="false" customHeight="false" outlineLevel="0" collapsed="false">
      <c r="A15" s="16" t="s">
        <v>67</v>
      </c>
      <c r="B15" s="17" t="n">
        <f aca="false">SUMPRODUCT((Employees!D6:D205&lt;&gt;"OK")*(Employees!D6:D205&lt;&gt;""))</f>
        <v>1</v>
      </c>
      <c r="C15" s="21"/>
      <c r="D15" s="19" t="str">
        <f aca="false">IF(B15=0,"OK","Review")</f>
        <v>Review</v>
      </c>
      <c r="E15" s="20" t="s">
        <v>68</v>
      </c>
    </row>
    <row r="16" customFormat="false" ht="15" hidden="false" customHeight="false" outlineLevel="0" collapsed="false">
      <c r="A16" s="16" t="s">
        <v>69</v>
      </c>
      <c r="B16" s="17" t="n">
        <f aca="false">SUMPRODUCT(('Wage Bases'!J6:J205&lt;&gt;"OK")*('Wage Bases'!J6:J205&lt;&gt;""))</f>
        <v>2</v>
      </c>
      <c r="C16" s="18" t="n">
        <f aca="false">SUMPRODUCT(ABS(N(+'Wage Bases'!E6:E205)))+SUMPRODUCT(ABS(N(+'Wage Bases'!I6:I205)))</f>
        <v>476</v>
      </c>
      <c r="D16" s="19" t="str">
        <f aca="false">IF(B16=0,"OK","Review")</f>
        <v>Review</v>
      </c>
      <c r="E16" s="20" t="s">
        <v>48</v>
      </c>
    </row>
    <row r="17" customFormat="false" ht="15" hidden="false" customHeight="false" outlineLevel="0" collapsed="false">
      <c r="A17" s="16" t="s">
        <v>70</v>
      </c>
      <c r="B17" s="17" t="n">
        <f aca="false">SUMPRODUCT((Benefits!H6:H105&lt;&gt;"OK")*(Benefits!H6:H105&lt;&gt;"")*(Benefits!H6:H105&lt;&gt;"Not yet due"))</f>
        <v>2</v>
      </c>
      <c r="C17" s="18" t="n">
        <f aca="false">SUMPRODUCT(ABS(N(+Benefits!G6:G105)))</f>
        <v>100</v>
      </c>
      <c r="D17" s="19" t="str">
        <f aca="false">IF(B17=0,"OK","Review")</f>
        <v>Review</v>
      </c>
      <c r="E17" s="20" t="s">
        <v>50</v>
      </c>
    </row>
    <row r="19" customFormat="false" ht="15" hidden="false" customHeight="false" outlineLevel="0" collapsed="false">
      <c r="A19" s="3" t="s">
        <v>71</v>
      </c>
      <c r="D19" s="19" t="str">
        <f aca="false">IF(COUNTIF(D8:D17,"Review")=0,"READY TO CLOSE","EXCEPTIONS: "&amp;COUNTIF(D8:D17,"Review"))</f>
        <v>EXCEPTIONS: 9</v>
      </c>
    </row>
    <row r="21" customFormat="false" ht="15" hidden="false" customHeight="false" outlineLevel="0" collapsed="false">
      <c r="A21" s="6" t="s">
        <v>72</v>
      </c>
    </row>
    <row r="22" customFormat="false" ht="15" hidden="false" customHeight="false" outlineLevel="0" collapsed="false">
      <c r="A22" s="6" t="s">
        <v>73</v>
      </c>
    </row>
  </sheetData>
  <conditionalFormatting sqref="D8:D17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"Review"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O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3" min="3" style="0" width="12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0"/>
    <col collapsed="false" customWidth="true" hidden="false" outlineLevel="0" max="9" min="9" style="0" width="12"/>
    <col collapsed="false" customWidth="true" hidden="false" outlineLevel="0" max="10" min="10" style="0" width="14"/>
    <col collapsed="false" customWidth="true" hidden="false" outlineLevel="0" max="11" min="11" style="0" width="13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2"/>
    <col collapsed="false" customWidth="true" hidden="false" outlineLevel="0" max="15" min="15" style="0" width="26"/>
  </cols>
  <sheetData>
    <row r="1" customFormat="false" ht="19.7" hidden="false" customHeight="false" outlineLevel="0" collapsed="false">
      <c r="A1" s="1" t="s">
        <v>38</v>
      </c>
    </row>
    <row r="2" customFormat="false" ht="15" hidden="false" customHeight="false" outlineLevel="0" collapsed="false">
      <c r="A2" s="2" t="s">
        <v>74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75</v>
      </c>
      <c r="B5" s="12" t="s">
        <v>76</v>
      </c>
      <c r="C5" s="12" t="s">
        <v>77</v>
      </c>
      <c r="D5" s="12" t="s">
        <v>78</v>
      </c>
      <c r="E5" s="12" t="s">
        <v>79</v>
      </c>
      <c r="F5" s="12" t="s">
        <v>80</v>
      </c>
      <c r="G5" s="12" t="s">
        <v>81</v>
      </c>
      <c r="H5" s="12" t="s">
        <v>82</v>
      </c>
      <c r="I5" s="12" t="s">
        <v>83</v>
      </c>
      <c r="J5" s="12" t="s">
        <v>84</v>
      </c>
      <c r="K5" s="12" t="s">
        <v>85</v>
      </c>
      <c r="L5" s="12" t="s">
        <v>86</v>
      </c>
      <c r="M5" s="12" t="s">
        <v>87</v>
      </c>
      <c r="N5" s="12" t="s">
        <v>88</v>
      </c>
      <c r="O5" s="12" t="s">
        <v>59</v>
      </c>
    </row>
    <row r="6" customFormat="false" ht="15" hidden="false" customHeight="false" outlineLevel="0" collapsed="false">
      <c r="A6" s="7" t="n">
        <v>46269</v>
      </c>
      <c r="B6" s="11" t="n">
        <v>148250</v>
      </c>
      <c r="C6" s="11" t="n">
        <v>9870</v>
      </c>
      <c r="D6" s="11" t="n">
        <v>17420</v>
      </c>
      <c r="E6" s="11" t="n">
        <v>8580</v>
      </c>
      <c r="F6" s="11" t="n">
        <v>2007</v>
      </c>
      <c r="G6" s="11" t="n">
        <v>2105</v>
      </c>
      <c r="H6" s="11" t="n">
        <v>0</v>
      </c>
      <c r="I6" s="11" t="n">
        <v>1240</v>
      </c>
      <c r="J6" s="11" t="n">
        <v>107028</v>
      </c>
      <c r="K6" s="18" t="n">
        <f aca="false">IF(A6="","",B6-SUM(C6:I6))</f>
        <v>107028</v>
      </c>
      <c r="L6" s="18" t="n">
        <f aca="false">IF(A6="","",J6-K6)</f>
        <v>0</v>
      </c>
      <c r="M6" s="11" t="n">
        <v>107028</v>
      </c>
      <c r="N6" s="18" t="n">
        <f aca="false">IF(OR(A6="",M6=""),"",M6-J6)</f>
        <v>0</v>
      </c>
      <c r="O6" s="19" t="str">
        <f aca="false">IF(A6="","",IF(ABS(L6)&gt;'Start Here'!$B$8,"Register net doesn't compute",IF(M6="","Bank amount missing",IF(ABS(N6)&gt;'Start Here'!$B$8,"Bank doesn't match net","OK"))))</f>
        <v>OK</v>
      </c>
    </row>
    <row r="7" customFormat="false" ht="15" hidden="false" customHeight="false" outlineLevel="0" collapsed="false">
      <c r="A7" s="7" t="n">
        <v>46283</v>
      </c>
      <c r="B7" s="11" t="n">
        <v>151600</v>
      </c>
      <c r="C7" s="11" t="n">
        <v>10050</v>
      </c>
      <c r="D7" s="11" t="n">
        <v>17890</v>
      </c>
      <c r="E7" s="11" t="n">
        <v>8778</v>
      </c>
      <c r="F7" s="11" t="n">
        <v>2053</v>
      </c>
      <c r="G7" s="11" t="n">
        <v>2160</v>
      </c>
      <c r="H7" s="11" t="n">
        <v>0</v>
      </c>
      <c r="I7" s="11" t="n">
        <v>1240</v>
      </c>
      <c r="J7" s="11" t="n">
        <v>109429</v>
      </c>
      <c r="K7" s="18" t="n">
        <f aca="false">IF(A7="","",B7-SUM(C7:I7))</f>
        <v>109429</v>
      </c>
      <c r="L7" s="18" t="n">
        <f aca="false">IF(A7="","",J7-K7)</f>
        <v>0</v>
      </c>
      <c r="M7" s="11" t="n">
        <v>109429</v>
      </c>
      <c r="N7" s="18" t="n">
        <f aca="false">IF(OR(A7="",M7=""),"",M7-J7)</f>
        <v>0</v>
      </c>
      <c r="O7" s="19" t="str">
        <f aca="false">IF(A7="","",IF(ABS(L7)&gt;'Start Here'!$B$8,"Register net doesn't compute",IF(M7="","Bank amount missing",IF(ABS(N7)&gt;'Start Here'!$B$8,"Bank doesn't match net","OK"))))</f>
        <v>OK</v>
      </c>
    </row>
    <row r="8" customFormat="false" ht="15" hidden="false" customHeight="false" outlineLevel="0" collapsed="false">
      <c r="A8" s="7"/>
      <c r="B8" s="11"/>
      <c r="C8" s="11"/>
      <c r="D8" s="11"/>
      <c r="E8" s="11"/>
      <c r="F8" s="11"/>
      <c r="G8" s="11"/>
      <c r="H8" s="11"/>
      <c r="I8" s="11"/>
      <c r="J8" s="11"/>
      <c r="K8" s="18" t="str">
        <f aca="false">IF(A8="","",B8-SUM(C8:I8))</f>
        <v/>
      </c>
      <c r="L8" s="18" t="str">
        <f aca="false">IF(A8="","",J8-K8)</f>
        <v/>
      </c>
      <c r="M8" s="11"/>
      <c r="N8" s="18" t="str">
        <f aca="false">IF(OR(A8="",M8=""),"",M8-J8)</f>
        <v/>
      </c>
      <c r="O8" s="19" t="str">
        <f aca="false">IF(A8="","",IF(ABS(L8)&gt;'Start Here'!$B$8,"Register net doesn't compute",IF(M8="","Bank amount missing",IF(ABS(N8)&gt;'Start Here'!$B$8,"Bank doesn't match net","OK"))))</f>
        <v/>
      </c>
    </row>
    <row r="9" customFormat="false" ht="15" hidden="false" customHeight="false" outlineLevel="0" collapsed="false">
      <c r="A9" s="7"/>
      <c r="B9" s="11"/>
      <c r="C9" s="11"/>
      <c r="D9" s="11"/>
      <c r="E9" s="11"/>
      <c r="F9" s="11"/>
      <c r="G9" s="11"/>
      <c r="H9" s="11"/>
      <c r="I9" s="11"/>
      <c r="J9" s="11"/>
      <c r="K9" s="18" t="str">
        <f aca="false">IF(A9="","",B9-SUM(C9:I9))</f>
        <v/>
      </c>
      <c r="L9" s="18" t="str">
        <f aca="false">IF(A9="","",J9-K9)</f>
        <v/>
      </c>
      <c r="M9" s="11"/>
      <c r="N9" s="18" t="str">
        <f aca="false">IF(OR(A9="",M9=""),"",M9-J9)</f>
        <v/>
      </c>
      <c r="O9" s="19" t="str">
        <f aca="false">IF(A9="","",IF(ABS(L9)&gt;'Start Here'!$B$8,"Register net doesn't compute",IF(M9="","Bank amount missing",IF(ABS(N9)&gt;'Start Here'!$B$8,"Bank doesn't match net","OK"))))</f>
        <v/>
      </c>
    </row>
    <row r="10" customFormat="false" ht="15" hidden="false" customHeight="false" outlineLevel="0" collapsed="false">
      <c r="A10" s="7"/>
      <c r="B10" s="11"/>
      <c r="C10" s="11"/>
      <c r="D10" s="11"/>
      <c r="E10" s="11"/>
      <c r="F10" s="11"/>
      <c r="G10" s="11"/>
      <c r="H10" s="11"/>
      <c r="I10" s="11"/>
      <c r="J10" s="11"/>
      <c r="K10" s="18" t="str">
        <f aca="false">IF(A10="","",B10-SUM(C10:I10))</f>
        <v/>
      </c>
      <c r="L10" s="18" t="str">
        <f aca="false">IF(A10="","",J10-K10)</f>
        <v/>
      </c>
      <c r="M10" s="11"/>
      <c r="N10" s="18" t="str">
        <f aca="false">IF(OR(A10="",M10=""),"",M10-J10)</f>
        <v/>
      </c>
      <c r="O10" s="19" t="str">
        <f aca="false">IF(A10="","",IF(ABS(L10)&gt;'Start Here'!$B$8,"Register net doesn't compute",IF(M10="","Bank amount missing",IF(ABS(N10)&gt;'Start Here'!$B$8,"Bank doesn't match net","OK"))))</f>
        <v/>
      </c>
    </row>
    <row r="11" customFormat="false" ht="15" hidden="false" customHeight="false" outlineLevel="0" collapsed="false">
      <c r="A11" s="7"/>
      <c r="B11" s="11"/>
      <c r="C11" s="11"/>
      <c r="D11" s="11"/>
      <c r="E11" s="11"/>
      <c r="F11" s="11"/>
      <c r="G11" s="11"/>
      <c r="H11" s="11"/>
      <c r="I11" s="11"/>
      <c r="J11" s="11"/>
      <c r="K11" s="18" t="str">
        <f aca="false">IF(A11="","",B11-SUM(C11:I11))</f>
        <v/>
      </c>
      <c r="L11" s="18" t="str">
        <f aca="false">IF(A11="","",J11-K11)</f>
        <v/>
      </c>
      <c r="M11" s="11"/>
      <c r="N11" s="18" t="str">
        <f aca="false">IF(OR(A11="",M11=""),"",M11-J11)</f>
        <v/>
      </c>
      <c r="O11" s="19" t="str">
        <f aca="false">IF(A11="","",IF(ABS(L11)&gt;'Start Here'!$B$8,"Register net doesn't compute",IF(M11="","Bank amount missing",IF(ABS(N11)&gt;'Start Here'!$B$8,"Bank doesn't match net","OK"))))</f>
        <v/>
      </c>
    </row>
    <row r="12" customFormat="false" ht="15" hidden="false" customHeight="false" outlineLevel="0" collapsed="false">
      <c r="A12" s="7"/>
      <c r="B12" s="11"/>
      <c r="C12" s="11"/>
      <c r="D12" s="11"/>
      <c r="E12" s="11"/>
      <c r="F12" s="11"/>
      <c r="G12" s="11"/>
      <c r="H12" s="11"/>
      <c r="I12" s="11"/>
      <c r="J12" s="11"/>
      <c r="K12" s="18" t="str">
        <f aca="false">IF(A12="","",B12-SUM(C12:I12))</f>
        <v/>
      </c>
      <c r="L12" s="18" t="str">
        <f aca="false">IF(A12="","",J12-K12)</f>
        <v/>
      </c>
      <c r="M12" s="11"/>
      <c r="N12" s="18" t="str">
        <f aca="false">IF(OR(A12="",M12=""),"",M12-J12)</f>
        <v/>
      </c>
      <c r="O12" s="19" t="str">
        <f aca="false">IF(A12="","",IF(ABS(L12)&gt;'Start Here'!$B$8,"Register net doesn't compute",IF(M12="","Bank amount missing",IF(ABS(N12)&gt;'Start Here'!$B$8,"Bank doesn't match net","OK"))))</f>
        <v/>
      </c>
    </row>
    <row r="13" customFormat="false" ht="15" hidden="false" customHeight="false" outlineLevel="0" collapsed="false">
      <c r="A13" s="7"/>
      <c r="B13" s="11"/>
      <c r="C13" s="11"/>
      <c r="D13" s="11"/>
      <c r="E13" s="11"/>
      <c r="F13" s="11"/>
      <c r="G13" s="11"/>
      <c r="H13" s="11"/>
      <c r="I13" s="11"/>
      <c r="J13" s="11"/>
      <c r="K13" s="18" t="str">
        <f aca="false">IF(A13="","",B13-SUM(C13:I13))</f>
        <v/>
      </c>
      <c r="L13" s="18" t="str">
        <f aca="false">IF(A13="","",J13-K13)</f>
        <v/>
      </c>
      <c r="M13" s="11"/>
      <c r="N13" s="18" t="str">
        <f aca="false">IF(OR(A13="",M13=""),"",M13-J13)</f>
        <v/>
      </c>
      <c r="O13" s="19" t="str">
        <f aca="false">IF(A13="","",IF(ABS(L13)&gt;'Start Here'!$B$8,"Register net doesn't compute",IF(M13="","Bank amount missing",IF(ABS(N13)&gt;'Start Here'!$B$8,"Bank doesn't match net","OK"))))</f>
        <v/>
      </c>
    </row>
    <row r="14" customFormat="false" ht="15" hidden="false" customHeight="false" outlineLevel="0" collapsed="false">
      <c r="A14" s="7"/>
      <c r="B14" s="11"/>
      <c r="C14" s="11"/>
      <c r="D14" s="11"/>
      <c r="E14" s="11"/>
      <c r="F14" s="11"/>
      <c r="G14" s="11"/>
      <c r="H14" s="11"/>
      <c r="I14" s="11"/>
      <c r="J14" s="11"/>
      <c r="K14" s="18" t="str">
        <f aca="false">IF(A14="","",B14-SUM(C14:I14))</f>
        <v/>
      </c>
      <c r="L14" s="18" t="str">
        <f aca="false">IF(A14="","",J14-K14)</f>
        <v/>
      </c>
      <c r="M14" s="11"/>
      <c r="N14" s="18" t="str">
        <f aca="false">IF(OR(A14="",M14=""),"",M14-J14)</f>
        <v/>
      </c>
      <c r="O14" s="19" t="str">
        <f aca="false">IF(A14="","",IF(ABS(L14)&gt;'Start Here'!$B$8,"Register net doesn't compute",IF(M14="","Bank amount missing",IF(ABS(N14)&gt;'Start Here'!$B$8,"Bank doesn't match net","OK"))))</f>
        <v/>
      </c>
    </row>
    <row r="15" customFormat="false" ht="15" hidden="false" customHeight="false" outlineLevel="0" collapsed="false">
      <c r="A15" s="7"/>
      <c r="B15" s="11"/>
      <c r="C15" s="11"/>
      <c r="D15" s="11"/>
      <c r="E15" s="11"/>
      <c r="F15" s="11"/>
      <c r="G15" s="11"/>
      <c r="H15" s="11"/>
      <c r="I15" s="11"/>
      <c r="J15" s="11"/>
      <c r="K15" s="18" t="str">
        <f aca="false">IF(A15="","",B15-SUM(C15:I15))</f>
        <v/>
      </c>
      <c r="L15" s="18" t="str">
        <f aca="false">IF(A15="","",J15-K15)</f>
        <v/>
      </c>
      <c r="M15" s="11"/>
      <c r="N15" s="18" t="str">
        <f aca="false">IF(OR(A15="",M15=""),"",M15-J15)</f>
        <v/>
      </c>
      <c r="O15" s="19" t="str">
        <f aca="false">IF(A15="","",IF(ABS(L15)&gt;'Start Here'!$B$8,"Register net doesn't compute",IF(M15="","Bank amount missing",IF(ABS(N15)&gt;'Start Here'!$B$8,"Bank doesn't match net","OK"))))</f>
        <v/>
      </c>
    </row>
    <row r="16" customFormat="false" ht="15" hidden="false" customHeight="false" outlineLevel="0" collapsed="false">
      <c r="A16" s="7"/>
      <c r="B16" s="11"/>
      <c r="C16" s="11"/>
      <c r="D16" s="11"/>
      <c r="E16" s="11"/>
      <c r="F16" s="11"/>
      <c r="G16" s="11"/>
      <c r="H16" s="11"/>
      <c r="I16" s="11"/>
      <c r="J16" s="11"/>
      <c r="K16" s="18" t="str">
        <f aca="false">IF(A16="","",B16-SUM(C16:I16))</f>
        <v/>
      </c>
      <c r="L16" s="18" t="str">
        <f aca="false">IF(A16="","",J16-K16)</f>
        <v/>
      </c>
      <c r="M16" s="11"/>
      <c r="N16" s="18" t="str">
        <f aca="false">IF(OR(A16="",M16=""),"",M16-J16)</f>
        <v/>
      </c>
      <c r="O16" s="19" t="str">
        <f aca="false">IF(A16="","",IF(ABS(L16)&gt;'Start Here'!$B$8,"Register net doesn't compute",IF(M16="","Bank amount missing",IF(ABS(N16)&gt;'Start Here'!$B$8,"Bank doesn't match net","OK"))))</f>
        <v/>
      </c>
    </row>
    <row r="17" customFormat="false" ht="15" hidden="false" customHeight="false" outlineLevel="0" collapsed="false">
      <c r="A17" s="7"/>
      <c r="B17" s="11"/>
      <c r="C17" s="11"/>
      <c r="D17" s="11"/>
      <c r="E17" s="11"/>
      <c r="F17" s="11"/>
      <c r="G17" s="11"/>
      <c r="H17" s="11"/>
      <c r="I17" s="11"/>
      <c r="J17" s="11"/>
      <c r="K17" s="18" t="str">
        <f aca="false">IF(A17="","",B17-SUM(C17:I17))</f>
        <v/>
      </c>
      <c r="L17" s="18" t="str">
        <f aca="false">IF(A17="","",J17-K17)</f>
        <v/>
      </c>
      <c r="M17" s="11"/>
      <c r="N17" s="18" t="str">
        <f aca="false">IF(OR(A17="",M17=""),"",M17-J17)</f>
        <v/>
      </c>
      <c r="O17" s="19" t="str">
        <f aca="false">IF(A17="","",IF(ABS(L17)&gt;'Start Here'!$B$8,"Register net doesn't compute",IF(M17="","Bank amount missing",IF(ABS(N17)&gt;'Start Here'!$B$8,"Bank doesn't match net","OK"))))</f>
        <v/>
      </c>
    </row>
    <row r="18" customFormat="false" ht="15" hidden="false" customHeight="false" outlineLevel="0" collapsed="false">
      <c r="A18" s="7"/>
      <c r="B18" s="11"/>
      <c r="C18" s="11"/>
      <c r="D18" s="11"/>
      <c r="E18" s="11"/>
      <c r="F18" s="11"/>
      <c r="G18" s="11"/>
      <c r="H18" s="11"/>
      <c r="I18" s="11"/>
      <c r="J18" s="11"/>
      <c r="K18" s="18" t="str">
        <f aca="false">IF(A18="","",B18-SUM(C18:I18))</f>
        <v/>
      </c>
      <c r="L18" s="18" t="str">
        <f aca="false">IF(A18="","",J18-K18)</f>
        <v/>
      </c>
      <c r="M18" s="11"/>
      <c r="N18" s="18" t="str">
        <f aca="false">IF(OR(A18="",M18=""),"",M18-J18)</f>
        <v/>
      </c>
      <c r="O18" s="19" t="str">
        <f aca="false">IF(A18="","",IF(ABS(L18)&gt;'Start Here'!$B$8,"Register net doesn't compute",IF(M18="","Bank amount missing",IF(ABS(N18)&gt;'Start Here'!$B$8,"Bank doesn't match net","OK"))))</f>
        <v/>
      </c>
    </row>
    <row r="19" customFormat="false" ht="15" hidden="false" customHeight="false" outlineLevel="0" collapsed="false">
      <c r="A19" s="7"/>
      <c r="B19" s="11"/>
      <c r="C19" s="11"/>
      <c r="D19" s="11"/>
      <c r="E19" s="11"/>
      <c r="F19" s="11"/>
      <c r="G19" s="11"/>
      <c r="H19" s="11"/>
      <c r="I19" s="11"/>
      <c r="J19" s="11"/>
      <c r="K19" s="18" t="str">
        <f aca="false">IF(A19="","",B19-SUM(C19:I19))</f>
        <v/>
      </c>
      <c r="L19" s="18" t="str">
        <f aca="false">IF(A19="","",J19-K19)</f>
        <v/>
      </c>
      <c r="M19" s="11"/>
      <c r="N19" s="18" t="str">
        <f aca="false">IF(OR(A19="",M19=""),"",M19-J19)</f>
        <v/>
      </c>
      <c r="O19" s="19" t="str">
        <f aca="false">IF(A19="","",IF(ABS(L19)&gt;'Start Here'!$B$8,"Register net doesn't compute",IF(M19="","Bank amount missing",IF(ABS(N19)&gt;'Start Here'!$B$8,"Bank doesn't match net","OK"))))</f>
        <v/>
      </c>
    </row>
    <row r="20" customFormat="false" ht="15" hidden="false" customHeight="false" outlineLevel="0" collapsed="false">
      <c r="A20" s="7"/>
      <c r="B20" s="11"/>
      <c r="C20" s="11"/>
      <c r="D20" s="11"/>
      <c r="E20" s="11"/>
      <c r="F20" s="11"/>
      <c r="G20" s="11"/>
      <c r="H20" s="11"/>
      <c r="I20" s="11"/>
      <c r="J20" s="11"/>
      <c r="K20" s="18" t="str">
        <f aca="false">IF(A20="","",B20-SUM(C20:I20))</f>
        <v/>
      </c>
      <c r="L20" s="18" t="str">
        <f aca="false">IF(A20="","",J20-K20)</f>
        <v/>
      </c>
      <c r="M20" s="11"/>
      <c r="N20" s="18" t="str">
        <f aca="false">IF(OR(A20="",M20=""),"",M20-J20)</f>
        <v/>
      </c>
      <c r="O20" s="19" t="str">
        <f aca="false">IF(A20="","",IF(ABS(L20)&gt;'Start Here'!$B$8,"Register net doesn't compute",IF(M20="","Bank amount missing",IF(ABS(N20)&gt;'Start Here'!$B$8,"Bank doesn't match net","OK"))))</f>
        <v/>
      </c>
    </row>
    <row r="21" customFormat="false" ht="15" hidden="false" customHeight="false" outlineLevel="0" collapsed="false">
      <c r="A21" s="7"/>
      <c r="B21" s="11"/>
      <c r="C21" s="11"/>
      <c r="D21" s="11"/>
      <c r="E21" s="11"/>
      <c r="F21" s="11"/>
      <c r="G21" s="11"/>
      <c r="H21" s="11"/>
      <c r="I21" s="11"/>
      <c r="J21" s="11"/>
      <c r="K21" s="18" t="str">
        <f aca="false">IF(A21="","",B21-SUM(C21:I21))</f>
        <v/>
      </c>
      <c r="L21" s="18" t="str">
        <f aca="false">IF(A21="","",J21-K21)</f>
        <v/>
      </c>
      <c r="M21" s="11"/>
      <c r="N21" s="18" t="str">
        <f aca="false">IF(OR(A21="",M21=""),"",M21-J21)</f>
        <v/>
      </c>
      <c r="O21" s="19" t="str">
        <f aca="false">IF(A21="","",IF(ABS(L21)&gt;'Start Here'!$B$8,"Register net doesn't compute",IF(M21="","Bank amount missing",IF(ABS(N21)&gt;'Start Here'!$B$8,"Bank doesn't match net","OK"))))</f>
        <v/>
      </c>
    </row>
    <row r="22" customFormat="false" ht="15" hidden="false" customHeight="false" outlineLevel="0" collapsed="false">
      <c r="A22" s="7"/>
      <c r="B22" s="11"/>
      <c r="C22" s="11"/>
      <c r="D22" s="11"/>
      <c r="E22" s="11"/>
      <c r="F22" s="11"/>
      <c r="G22" s="11"/>
      <c r="H22" s="11"/>
      <c r="I22" s="11"/>
      <c r="J22" s="11"/>
      <c r="K22" s="18" t="str">
        <f aca="false">IF(A22="","",B22-SUM(C22:I22))</f>
        <v/>
      </c>
      <c r="L22" s="18" t="str">
        <f aca="false">IF(A22="","",J22-K22)</f>
        <v/>
      </c>
      <c r="M22" s="11"/>
      <c r="N22" s="18" t="str">
        <f aca="false">IF(OR(A22="",M22=""),"",M22-J22)</f>
        <v/>
      </c>
      <c r="O22" s="19" t="str">
        <f aca="false">IF(A22="","",IF(ABS(L22)&gt;'Start Here'!$B$8,"Register net doesn't compute",IF(M22="","Bank amount missing",IF(ABS(N22)&gt;'Start Here'!$B$8,"Bank doesn't match net","OK"))))</f>
        <v/>
      </c>
    </row>
    <row r="23" customFormat="false" ht="15" hidden="false" customHeight="false" outlineLevel="0" collapsed="false">
      <c r="A23" s="7"/>
      <c r="B23" s="11"/>
      <c r="C23" s="11"/>
      <c r="D23" s="11"/>
      <c r="E23" s="11"/>
      <c r="F23" s="11"/>
      <c r="G23" s="11"/>
      <c r="H23" s="11"/>
      <c r="I23" s="11"/>
      <c r="J23" s="11"/>
      <c r="K23" s="18" t="str">
        <f aca="false">IF(A23="","",B23-SUM(C23:I23))</f>
        <v/>
      </c>
      <c r="L23" s="18" t="str">
        <f aca="false">IF(A23="","",J23-K23)</f>
        <v/>
      </c>
      <c r="M23" s="11"/>
      <c r="N23" s="18" t="str">
        <f aca="false">IF(OR(A23="",M23=""),"",M23-J23)</f>
        <v/>
      </c>
      <c r="O23" s="19" t="str">
        <f aca="false">IF(A23="","",IF(ABS(L23)&gt;'Start Here'!$B$8,"Register net doesn't compute",IF(M23="","Bank amount missing",IF(ABS(N23)&gt;'Start Here'!$B$8,"Bank doesn't match net","OK"))))</f>
        <v/>
      </c>
    </row>
    <row r="24" customFormat="false" ht="15" hidden="false" customHeight="false" outlineLevel="0" collapsed="false">
      <c r="A24" s="7"/>
      <c r="B24" s="11"/>
      <c r="C24" s="11"/>
      <c r="D24" s="11"/>
      <c r="E24" s="11"/>
      <c r="F24" s="11"/>
      <c r="G24" s="11"/>
      <c r="H24" s="11"/>
      <c r="I24" s="11"/>
      <c r="J24" s="11"/>
      <c r="K24" s="18" t="str">
        <f aca="false">IF(A24="","",B24-SUM(C24:I24))</f>
        <v/>
      </c>
      <c r="L24" s="18" t="str">
        <f aca="false">IF(A24="","",J24-K24)</f>
        <v/>
      </c>
      <c r="M24" s="11"/>
      <c r="N24" s="18" t="str">
        <f aca="false">IF(OR(A24="",M24=""),"",M24-J24)</f>
        <v/>
      </c>
      <c r="O24" s="19" t="str">
        <f aca="false">IF(A24="","",IF(ABS(L24)&gt;'Start Here'!$B$8,"Register net doesn't compute",IF(M24="","Bank amount missing",IF(ABS(N24)&gt;'Start Here'!$B$8,"Bank doesn't match net","OK"))))</f>
        <v/>
      </c>
    </row>
    <row r="25" customFormat="false" ht="15" hidden="false" customHeight="false" outlineLevel="0" collapsed="false">
      <c r="A25" s="7"/>
      <c r="B25" s="11"/>
      <c r="C25" s="11"/>
      <c r="D25" s="11"/>
      <c r="E25" s="11"/>
      <c r="F25" s="11"/>
      <c r="G25" s="11"/>
      <c r="H25" s="11"/>
      <c r="I25" s="11"/>
      <c r="J25" s="11"/>
      <c r="K25" s="18" t="str">
        <f aca="false">IF(A25="","",B25-SUM(C25:I25))</f>
        <v/>
      </c>
      <c r="L25" s="18" t="str">
        <f aca="false">IF(A25="","",J25-K25)</f>
        <v/>
      </c>
      <c r="M25" s="11"/>
      <c r="N25" s="18" t="str">
        <f aca="false">IF(OR(A25="",M25=""),"",M25-J25)</f>
        <v/>
      </c>
      <c r="O25" s="19" t="str">
        <f aca="false">IF(A25="","",IF(ABS(L25)&gt;'Start Here'!$B$8,"Register net doesn't compute",IF(M25="","Bank amount missing",IF(ABS(N25)&gt;'Start Here'!$B$8,"Bank doesn't match net","OK"))))</f>
        <v/>
      </c>
    </row>
    <row r="26" customFormat="false" ht="15" hidden="false" customHeight="false" outlineLevel="0" collapsed="false">
      <c r="A26" s="7"/>
      <c r="B26" s="11"/>
      <c r="C26" s="11"/>
      <c r="D26" s="11"/>
      <c r="E26" s="11"/>
      <c r="F26" s="11"/>
      <c r="G26" s="11"/>
      <c r="H26" s="11"/>
      <c r="I26" s="11"/>
      <c r="J26" s="11"/>
      <c r="K26" s="18" t="str">
        <f aca="false">IF(A26="","",B26-SUM(C26:I26))</f>
        <v/>
      </c>
      <c r="L26" s="18" t="str">
        <f aca="false">IF(A26="","",J26-K26)</f>
        <v/>
      </c>
      <c r="M26" s="11"/>
      <c r="N26" s="18" t="str">
        <f aca="false">IF(OR(A26="",M26=""),"",M26-J26)</f>
        <v/>
      </c>
      <c r="O26" s="19" t="str">
        <f aca="false">IF(A26="","",IF(ABS(L26)&gt;'Start Here'!$B$8,"Register net doesn't compute",IF(M26="","Bank amount missing",IF(ABS(N26)&gt;'Start Here'!$B$8,"Bank doesn't match net","OK"))))</f>
        <v/>
      </c>
    </row>
    <row r="27" customFormat="false" ht="15" hidden="false" customHeight="false" outlineLevel="0" collapsed="false">
      <c r="A27" s="7"/>
      <c r="B27" s="11"/>
      <c r="C27" s="11"/>
      <c r="D27" s="11"/>
      <c r="E27" s="11"/>
      <c r="F27" s="11"/>
      <c r="G27" s="11"/>
      <c r="H27" s="11"/>
      <c r="I27" s="11"/>
      <c r="J27" s="11"/>
      <c r="K27" s="18" t="str">
        <f aca="false">IF(A27="","",B27-SUM(C27:I27))</f>
        <v/>
      </c>
      <c r="L27" s="18" t="str">
        <f aca="false">IF(A27="","",J27-K27)</f>
        <v/>
      </c>
      <c r="M27" s="11"/>
      <c r="N27" s="18" t="str">
        <f aca="false">IF(OR(A27="",M27=""),"",M27-J27)</f>
        <v/>
      </c>
      <c r="O27" s="19" t="str">
        <f aca="false">IF(A27="","",IF(ABS(L27)&gt;'Start Here'!$B$8,"Register net doesn't compute",IF(M27="","Bank amount missing",IF(ABS(N27)&gt;'Start Here'!$B$8,"Bank doesn't match net","OK"))))</f>
        <v/>
      </c>
    </row>
    <row r="28" customFormat="false" ht="15" hidden="false" customHeight="false" outlineLevel="0" collapsed="false">
      <c r="A28" s="7"/>
      <c r="B28" s="11"/>
      <c r="C28" s="11"/>
      <c r="D28" s="11"/>
      <c r="E28" s="11"/>
      <c r="F28" s="11"/>
      <c r="G28" s="11"/>
      <c r="H28" s="11"/>
      <c r="I28" s="11"/>
      <c r="J28" s="11"/>
      <c r="K28" s="18" t="str">
        <f aca="false">IF(A28="","",B28-SUM(C28:I28))</f>
        <v/>
      </c>
      <c r="L28" s="18" t="str">
        <f aca="false">IF(A28="","",J28-K28)</f>
        <v/>
      </c>
      <c r="M28" s="11"/>
      <c r="N28" s="18" t="str">
        <f aca="false">IF(OR(A28="",M28=""),"",M28-J28)</f>
        <v/>
      </c>
      <c r="O28" s="19" t="str">
        <f aca="false">IF(A28="","",IF(ABS(L28)&gt;'Start Here'!$B$8,"Register net doesn't compute",IF(M28="","Bank amount missing",IF(ABS(N28)&gt;'Start Here'!$B$8,"Bank doesn't match net","OK"))))</f>
        <v/>
      </c>
    </row>
    <row r="29" customFormat="false" ht="15" hidden="false" customHeight="false" outlineLevel="0" collapsed="false">
      <c r="A29" s="7"/>
      <c r="B29" s="11"/>
      <c r="C29" s="11"/>
      <c r="D29" s="11"/>
      <c r="E29" s="11"/>
      <c r="F29" s="11"/>
      <c r="G29" s="11"/>
      <c r="H29" s="11"/>
      <c r="I29" s="11"/>
      <c r="J29" s="11"/>
      <c r="K29" s="18" t="str">
        <f aca="false">IF(A29="","",B29-SUM(C29:I29))</f>
        <v/>
      </c>
      <c r="L29" s="18" t="str">
        <f aca="false">IF(A29="","",J29-K29)</f>
        <v/>
      </c>
      <c r="M29" s="11"/>
      <c r="N29" s="18" t="str">
        <f aca="false">IF(OR(A29="",M29=""),"",M29-J29)</f>
        <v/>
      </c>
      <c r="O29" s="19" t="str">
        <f aca="false">IF(A29="","",IF(ABS(L29)&gt;'Start Here'!$B$8,"Register net doesn't compute",IF(M29="","Bank amount missing",IF(ABS(N29)&gt;'Start Here'!$B$8,"Bank doesn't match net","OK"))))</f>
        <v/>
      </c>
    </row>
    <row r="30" customFormat="false" ht="15" hidden="false" customHeight="false" outlineLevel="0" collapsed="false">
      <c r="A30" s="7"/>
      <c r="B30" s="11"/>
      <c r="C30" s="11"/>
      <c r="D30" s="11"/>
      <c r="E30" s="11"/>
      <c r="F30" s="11"/>
      <c r="G30" s="11"/>
      <c r="H30" s="11"/>
      <c r="I30" s="11"/>
      <c r="J30" s="11"/>
      <c r="K30" s="18" t="str">
        <f aca="false">IF(A30="","",B30-SUM(C30:I30))</f>
        <v/>
      </c>
      <c r="L30" s="18" t="str">
        <f aca="false">IF(A30="","",J30-K30)</f>
        <v/>
      </c>
      <c r="M30" s="11"/>
      <c r="N30" s="18" t="str">
        <f aca="false">IF(OR(A30="",M30=""),"",M30-J30)</f>
        <v/>
      </c>
      <c r="O30" s="19" t="str">
        <f aca="false">IF(A30="","",IF(ABS(L30)&gt;'Start Here'!$B$8,"Register net doesn't compute",IF(M30="","Bank amount missing",IF(ABS(N30)&gt;'Start Here'!$B$8,"Bank doesn't match net","OK"))))</f>
        <v/>
      </c>
    </row>
    <row r="31" customFormat="false" ht="15" hidden="false" customHeight="false" outlineLevel="0" collapsed="false">
      <c r="A31" s="7"/>
      <c r="B31" s="11"/>
      <c r="C31" s="11"/>
      <c r="D31" s="11"/>
      <c r="E31" s="11"/>
      <c r="F31" s="11"/>
      <c r="G31" s="11"/>
      <c r="H31" s="11"/>
      <c r="I31" s="11"/>
      <c r="J31" s="11"/>
      <c r="K31" s="18" t="str">
        <f aca="false">IF(A31="","",B31-SUM(C31:I31))</f>
        <v/>
      </c>
      <c r="L31" s="18" t="str">
        <f aca="false">IF(A31="","",J31-K31)</f>
        <v/>
      </c>
      <c r="M31" s="11"/>
      <c r="N31" s="18" t="str">
        <f aca="false">IF(OR(A31="",M31=""),"",M31-J31)</f>
        <v/>
      </c>
      <c r="O31" s="19" t="str">
        <f aca="false">IF(A31="","",IF(ABS(L31)&gt;'Start Here'!$B$8,"Register net doesn't compute",IF(M31="","Bank amount missing",IF(ABS(N31)&gt;'Start Here'!$B$8,"Bank doesn't match net","OK"))))</f>
        <v/>
      </c>
    </row>
    <row r="32" customFormat="false" ht="15" hidden="false" customHeight="false" outlineLevel="0" collapsed="false">
      <c r="A32" s="7"/>
      <c r="B32" s="11"/>
      <c r="C32" s="11"/>
      <c r="D32" s="11"/>
      <c r="E32" s="11"/>
      <c r="F32" s="11"/>
      <c r="G32" s="11"/>
      <c r="H32" s="11"/>
      <c r="I32" s="11"/>
      <c r="J32" s="11"/>
      <c r="K32" s="18" t="str">
        <f aca="false">IF(A32="","",B32-SUM(C32:I32))</f>
        <v/>
      </c>
      <c r="L32" s="18" t="str">
        <f aca="false">IF(A32="","",J32-K32)</f>
        <v/>
      </c>
      <c r="M32" s="11"/>
      <c r="N32" s="18" t="str">
        <f aca="false">IF(OR(A32="",M32=""),"",M32-J32)</f>
        <v/>
      </c>
      <c r="O32" s="19" t="str">
        <f aca="false">IF(A32="","",IF(ABS(L32)&gt;'Start Here'!$B$8,"Register net doesn't compute",IF(M32="","Bank amount missing",IF(ABS(N32)&gt;'Start Here'!$B$8,"Bank doesn't match net","OK"))))</f>
        <v/>
      </c>
    </row>
    <row r="33" customFormat="false" ht="15" hidden="false" customHeight="false" outlineLevel="0" collapsed="false">
      <c r="A33" s="7"/>
      <c r="B33" s="11"/>
      <c r="C33" s="11"/>
      <c r="D33" s="11"/>
      <c r="E33" s="11"/>
      <c r="F33" s="11"/>
      <c r="G33" s="11"/>
      <c r="H33" s="11"/>
      <c r="I33" s="11"/>
      <c r="J33" s="11"/>
      <c r="K33" s="18" t="str">
        <f aca="false">IF(A33="","",B33-SUM(C33:I33))</f>
        <v/>
      </c>
      <c r="L33" s="18" t="str">
        <f aca="false">IF(A33="","",J33-K33)</f>
        <v/>
      </c>
      <c r="M33" s="11"/>
      <c r="N33" s="18" t="str">
        <f aca="false">IF(OR(A33="",M33=""),"",M33-J33)</f>
        <v/>
      </c>
      <c r="O33" s="19" t="str">
        <f aca="false">IF(A33="","",IF(ABS(L33)&gt;'Start Here'!$B$8,"Register net doesn't compute",IF(M33="","Bank amount missing",IF(ABS(N33)&gt;'Start Here'!$B$8,"Bank doesn't match net","OK"))))</f>
        <v/>
      </c>
    </row>
    <row r="34" customFormat="false" ht="15" hidden="false" customHeight="false" outlineLevel="0" collapsed="false">
      <c r="A34" s="7"/>
      <c r="B34" s="11"/>
      <c r="C34" s="11"/>
      <c r="D34" s="11"/>
      <c r="E34" s="11"/>
      <c r="F34" s="11"/>
      <c r="G34" s="11"/>
      <c r="H34" s="11"/>
      <c r="I34" s="11"/>
      <c r="J34" s="11"/>
      <c r="K34" s="18" t="str">
        <f aca="false">IF(A34="","",B34-SUM(C34:I34))</f>
        <v/>
      </c>
      <c r="L34" s="18" t="str">
        <f aca="false">IF(A34="","",J34-K34)</f>
        <v/>
      </c>
      <c r="M34" s="11"/>
      <c r="N34" s="18" t="str">
        <f aca="false">IF(OR(A34="",M34=""),"",M34-J34)</f>
        <v/>
      </c>
      <c r="O34" s="19" t="str">
        <f aca="false">IF(A34="","",IF(ABS(L34)&gt;'Start Here'!$B$8,"Register net doesn't compute",IF(M34="","Bank amount missing",IF(ABS(N34)&gt;'Start Here'!$B$8,"Bank doesn't match net","OK"))))</f>
        <v/>
      </c>
    </row>
    <row r="35" customFormat="false" ht="15" hidden="false" customHeight="false" outlineLevel="0" collapsed="false">
      <c r="A35" s="7"/>
      <c r="B35" s="11"/>
      <c r="C35" s="11"/>
      <c r="D35" s="11"/>
      <c r="E35" s="11"/>
      <c r="F35" s="11"/>
      <c r="G35" s="11"/>
      <c r="H35" s="11"/>
      <c r="I35" s="11"/>
      <c r="J35" s="11"/>
      <c r="K35" s="18" t="str">
        <f aca="false">IF(A35="","",B35-SUM(C35:I35))</f>
        <v/>
      </c>
      <c r="L35" s="18" t="str">
        <f aca="false">IF(A35="","",J35-K35)</f>
        <v/>
      </c>
      <c r="M35" s="11"/>
      <c r="N35" s="18" t="str">
        <f aca="false">IF(OR(A35="",M35=""),"",M35-J35)</f>
        <v/>
      </c>
      <c r="O35" s="19" t="str">
        <f aca="false">IF(A35="","",IF(ABS(L35)&gt;'Start Here'!$B$8,"Register net doesn't compute",IF(M35="","Bank amount missing",IF(ABS(N35)&gt;'Start Here'!$B$8,"Bank doesn't match net","OK"))))</f>
        <v/>
      </c>
    </row>
  </sheetData>
  <conditionalFormatting sqref="O6:O35">
    <cfRule type="expression" priority="2" aboveAverage="0" equalAverage="0" bottom="0" percent="0" rank="0" text="" dxfId="0">
      <formula>LEFT(O6,2)="OK"</formula>
    </cfRule>
    <cfRule type="expression" priority="3" aboveAverage="0" equalAverage="0" bottom="0" percent="0" rank="0" text="" dxfId="1">
      <formula>AND(O6&lt;&gt;"",LEFT(O6,2)&lt;&gt;"OK",O6&lt;&gt;"Not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4"/>
    <col collapsed="false" customWidth="true" hidden="false" outlineLevel="0" max="4" min="4" style="0" width="13"/>
    <col collapsed="false" customWidth="true" hidden="false" outlineLevel="0" max="5" min="5" style="0" width="16"/>
    <col collapsed="false" customWidth="true" hidden="false" outlineLevel="0" max="6" min="6" style="0" width="60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89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90</v>
      </c>
      <c r="B5" s="12" t="s">
        <v>91</v>
      </c>
      <c r="C5" s="12" t="s">
        <v>92</v>
      </c>
      <c r="D5" s="12" t="s">
        <v>93</v>
      </c>
      <c r="E5" s="12" t="s">
        <v>59</v>
      </c>
      <c r="F5" s="12" t="s">
        <v>94</v>
      </c>
    </row>
    <row r="6" customFormat="false" ht="15" hidden="false" customHeight="false" outlineLevel="0" collapsed="false">
      <c r="A6" s="5" t="s">
        <v>95</v>
      </c>
      <c r="B6" s="11" t="n">
        <v>299850</v>
      </c>
      <c r="C6" s="11" t="n">
        <v>299850</v>
      </c>
      <c r="D6" s="18" t="n">
        <f aca="false">IF(A6="","",C6-B6)</f>
        <v>0</v>
      </c>
      <c r="E6" s="19" t="str">
        <f aca="false">IF(A6="","",IF(ABS(D6)&gt;'Start Here'!$B$8,"Doesn't agree","OK"))</f>
        <v>OK</v>
      </c>
      <c r="F6" s="22" t="s">
        <v>96</v>
      </c>
    </row>
    <row r="7" customFormat="false" ht="15" hidden="false" customHeight="false" outlineLevel="0" collapsed="false">
      <c r="A7" s="5" t="s">
        <v>97</v>
      </c>
      <c r="B7" s="11" t="n">
        <v>22328</v>
      </c>
      <c r="C7" s="11" t="n">
        <v>22258</v>
      </c>
      <c r="D7" s="18" t="n">
        <f aca="false">IF(A7="","",C7-B7)</f>
        <v>-70</v>
      </c>
      <c r="E7" s="19" t="str">
        <f aca="false">IF(A7="","",IF(ABS(D7)&gt;'Start Here'!$B$8,"Doesn't agree","OK"))</f>
        <v>Doesn't agree</v>
      </c>
      <c r="F7" s="22" t="s">
        <v>98</v>
      </c>
    </row>
    <row r="8" customFormat="false" ht="15" hidden="false" customHeight="false" outlineLevel="0" collapsed="false">
      <c r="A8" s="5" t="s">
        <v>99</v>
      </c>
      <c r="B8" s="11" t="n">
        <v>216457</v>
      </c>
      <c r="C8" s="11" t="n">
        <v>216457</v>
      </c>
      <c r="D8" s="18" t="n">
        <f aca="false">IF(A8="","",C8-B8)</f>
        <v>0</v>
      </c>
      <c r="E8" s="19" t="str">
        <f aca="false">IF(A8="","",IF(ABS(D8)&gt;'Start Here'!$B$8,"Doesn't agree","OK"))</f>
        <v>OK</v>
      </c>
      <c r="F8" s="22" t="s">
        <v>100</v>
      </c>
    </row>
    <row r="9" customFormat="false" ht="15" hidden="false" customHeight="false" outlineLevel="0" collapsed="false">
      <c r="A9" s="5" t="s">
        <v>101</v>
      </c>
      <c r="B9" s="11" t="n">
        <v>12590</v>
      </c>
      <c r="C9" s="11" t="n">
        <v>12590</v>
      </c>
      <c r="D9" s="18" t="n">
        <f aca="false">IF(A9="","",C9-B9)</f>
        <v>0</v>
      </c>
      <c r="E9" s="19" t="str">
        <f aca="false">IF(A9="","",IF(ABS(D9)&gt;'Start Here'!$B$8,"Doesn't agree","OK"))</f>
        <v>OK</v>
      </c>
      <c r="F9" s="22" t="s">
        <v>102</v>
      </c>
    </row>
    <row r="10" customFormat="false" ht="15" hidden="false" customHeight="false" outlineLevel="0" collapsed="false">
      <c r="A10" s="5" t="s">
        <v>103</v>
      </c>
      <c r="B10" s="11" t="n">
        <v>9800</v>
      </c>
      <c r="C10" s="11" t="n">
        <v>9800</v>
      </c>
      <c r="D10" s="18" t="n">
        <f aca="false">IF(A10="","",C10-B10)</f>
        <v>0</v>
      </c>
      <c r="E10" s="19" t="str">
        <f aca="false">IF(A10="","",IF(ABS(D10)&gt;'Start Here'!$B$8,"Doesn't agree","OK"))</f>
        <v>OK</v>
      </c>
      <c r="F10" s="22" t="s">
        <v>104</v>
      </c>
    </row>
    <row r="11" customFormat="false" ht="15" hidden="false" customHeight="false" outlineLevel="0" collapsed="false">
      <c r="A11" s="5"/>
      <c r="B11" s="11"/>
      <c r="C11" s="11"/>
      <c r="D11" s="18" t="str">
        <f aca="false">IF(A11="","",C11-B11)</f>
        <v/>
      </c>
      <c r="E11" s="19" t="str">
        <f aca="false">IF(A11="","",IF(ABS(D11)&gt;'Start Here'!$B$8,"Doesn't agree","OK"))</f>
        <v/>
      </c>
      <c r="F11" s="22"/>
    </row>
    <row r="12" customFormat="false" ht="15" hidden="false" customHeight="false" outlineLevel="0" collapsed="false">
      <c r="A12" s="5"/>
      <c r="B12" s="11"/>
      <c r="C12" s="11"/>
      <c r="D12" s="18" t="str">
        <f aca="false">IF(A12="","",C12-B12)</f>
        <v/>
      </c>
      <c r="E12" s="19" t="str">
        <f aca="false">IF(A12="","",IF(ABS(D12)&gt;'Start Here'!$B$8,"Doesn't agree","OK"))</f>
        <v/>
      </c>
      <c r="F12" s="22"/>
    </row>
    <row r="13" customFormat="false" ht="15" hidden="false" customHeight="false" outlineLevel="0" collapsed="false">
      <c r="A13" s="5"/>
      <c r="B13" s="11"/>
      <c r="C13" s="11"/>
      <c r="D13" s="18" t="str">
        <f aca="false">IF(A13="","",C13-B13)</f>
        <v/>
      </c>
      <c r="E13" s="19" t="str">
        <f aca="false">IF(A13="","",IF(ABS(D13)&gt;'Start Here'!$B$8,"Doesn't agree","OK"))</f>
        <v/>
      </c>
      <c r="F13" s="22"/>
    </row>
    <row r="14" customFormat="false" ht="15" hidden="false" customHeight="false" outlineLevel="0" collapsed="false">
      <c r="A14" s="5"/>
      <c r="B14" s="11"/>
      <c r="C14" s="11"/>
      <c r="D14" s="18" t="str">
        <f aca="false">IF(A14="","",C14-B14)</f>
        <v/>
      </c>
      <c r="E14" s="19" t="str">
        <f aca="false">IF(A14="","",IF(ABS(D14)&gt;'Start Here'!$B$8,"Doesn't agree","OK"))</f>
        <v/>
      </c>
      <c r="F14" s="22"/>
    </row>
    <row r="15" customFormat="false" ht="15" hidden="false" customHeight="false" outlineLevel="0" collapsed="false">
      <c r="A15" s="5"/>
      <c r="B15" s="11"/>
      <c r="C15" s="11"/>
      <c r="D15" s="18" t="str">
        <f aca="false">IF(A15="","",C15-B15)</f>
        <v/>
      </c>
      <c r="E15" s="19" t="str">
        <f aca="false">IF(A15="","",IF(ABS(D15)&gt;'Start Here'!$B$8,"Doesn't agree","OK"))</f>
        <v/>
      </c>
      <c r="F15" s="22"/>
    </row>
    <row r="16" customFormat="false" ht="15" hidden="false" customHeight="false" outlineLevel="0" collapsed="false">
      <c r="A16" s="5"/>
      <c r="B16" s="11"/>
      <c r="C16" s="11"/>
      <c r="D16" s="18" t="str">
        <f aca="false">IF(A16="","",C16-B16)</f>
        <v/>
      </c>
      <c r="E16" s="19" t="str">
        <f aca="false">IF(A16="","",IF(ABS(D16)&gt;'Start Here'!$B$8,"Doesn't agree","OK"))</f>
        <v/>
      </c>
      <c r="F16" s="22"/>
    </row>
    <row r="17" customFormat="false" ht="15" hidden="false" customHeight="false" outlineLevel="0" collapsed="false">
      <c r="A17" s="5"/>
      <c r="B17" s="11"/>
      <c r="C17" s="11"/>
      <c r="D17" s="18" t="str">
        <f aca="false">IF(A17="","",C17-B17)</f>
        <v/>
      </c>
      <c r="E17" s="19" t="str">
        <f aca="false">IF(A17="","",IF(ABS(D17)&gt;'Start Here'!$B$8,"Doesn't agree","OK"))</f>
        <v/>
      </c>
      <c r="F17" s="22"/>
    </row>
    <row r="18" customFormat="false" ht="15" hidden="false" customHeight="false" outlineLevel="0" collapsed="false">
      <c r="A18" s="5"/>
      <c r="B18" s="11"/>
      <c r="C18" s="11"/>
      <c r="D18" s="18" t="str">
        <f aca="false">IF(A18="","",C18-B18)</f>
        <v/>
      </c>
      <c r="E18" s="19" t="str">
        <f aca="false">IF(A18="","",IF(ABS(D18)&gt;'Start Here'!$B$8,"Doesn't agree","OK"))</f>
        <v/>
      </c>
      <c r="F18" s="22"/>
    </row>
    <row r="19" customFormat="false" ht="15" hidden="false" customHeight="false" outlineLevel="0" collapsed="false">
      <c r="A19" s="5"/>
      <c r="B19" s="11"/>
      <c r="C19" s="11"/>
      <c r="D19" s="18" t="str">
        <f aca="false">IF(A19="","",C19-B19)</f>
        <v/>
      </c>
      <c r="E19" s="19" t="str">
        <f aca="false">IF(A19="","",IF(ABS(D19)&gt;'Start Here'!$B$8,"Doesn't agree","OK"))</f>
        <v/>
      </c>
      <c r="F19" s="22"/>
    </row>
    <row r="20" customFormat="false" ht="15" hidden="false" customHeight="false" outlineLevel="0" collapsed="false">
      <c r="A20" s="5"/>
      <c r="B20" s="11"/>
      <c r="C20" s="11"/>
      <c r="D20" s="18" t="str">
        <f aca="false">IF(A20="","",C20-B20)</f>
        <v/>
      </c>
      <c r="E20" s="19" t="str">
        <f aca="false">IF(A20="","",IF(ABS(D20)&gt;'Start Here'!$B$8,"Doesn't agree","OK"))</f>
        <v/>
      </c>
      <c r="F20" s="22"/>
    </row>
    <row r="21" customFormat="false" ht="15" hidden="false" customHeight="false" outlineLevel="0" collapsed="false">
      <c r="A21" s="5"/>
      <c r="B21" s="11"/>
      <c r="C21" s="11"/>
      <c r="D21" s="18" t="str">
        <f aca="false">IF(A21="","",C21-B21)</f>
        <v/>
      </c>
      <c r="E21" s="19" t="str">
        <f aca="false">IF(A21="","",IF(ABS(D21)&gt;'Start Here'!$B$8,"Doesn't agree","OK"))</f>
        <v/>
      </c>
      <c r="F21" s="22"/>
    </row>
    <row r="22" customFormat="false" ht="15" hidden="false" customHeight="false" outlineLevel="0" collapsed="false">
      <c r="A22" s="5"/>
      <c r="B22" s="11"/>
      <c r="C22" s="11"/>
      <c r="D22" s="18" t="str">
        <f aca="false">IF(A22="","",C22-B22)</f>
        <v/>
      </c>
      <c r="E22" s="19" t="str">
        <f aca="false">IF(A22="","",IF(ABS(D22)&gt;'Start Here'!$B$8,"Doesn't agree","OK"))</f>
        <v/>
      </c>
      <c r="F22" s="22"/>
    </row>
    <row r="23" customFormat="false" ht="15" hidden="false" customHeight="false" outlineLevel="0" collapsed="false">
      <c r="A23" s="5"/>
      <c r="B23" s="11"/>
      <c r="C23" s="11"/>
      <c r="D23" s="18" t="str">
        <f aca="false">IF(A23="","",C23-B23)</f>
        <v/>
      </c>
      <c r="E23" s="19" t="str">
        <f aca="false">IF(A23="","",IF(ABS(D23)&gt;'Start Here'!$B$8,"Doesn't agree","OK"))</f>
        <v/>
      </c>
      <c r="F23" s="22"/>
    </row>
    <row r="24" customFormat="false" ht="15" hidden="false" customHeight="false" outlineLevel="0" collapsed="false">
      <c r="A24" s="5"/>
      <c r="B24" s="11"/>
      <c r="C24" s="11"/>
      <c r="D24" s="18" t="str">
        <f aca="false">IF(A24="","",C24-B24)</f>
        <v/>
      </c>
      <c r="E24" s="19" t="str">
        <f aca="false">IF(A24="","",IF(ABS(D24)&gt;'Start Here'!$B$8,"Doesn't agree","OK"))</f>
        <v/>
      </c>
      <c r="F24" s="22"/>
    </row>
    <row r="25" customFormat="false" ht="15" hidden="false" customHeight="false" outlineLevel="0" collapsed="false">
      <c r="A25" s="5"/>
      <c r="B25" s="11"/>
      <c r="C25" s="11"/>
      <c r="D25" s="18" t="str">
        <f aca="false">IF(A25="","",C25-B25)</f>
        <v/>
      </c>
      <c r="E25" s="19" t="str">
        <f aca="false">IF(A25="","",IF(ABS(D25)&gt;'Start Here'!$B$8,"Doesn't agree","OK"))</f>
        <v/>
      </c>
      <c r="F25" s="22"/>
    </row>
  </sheetData>
  <conditionalFormatting sqref="E6:E25">
    <cfRule type="expression" priority="2" aboveAverage="0" equalAverage="0" bottom="0" percent="0" rank="0" text="" dxfId="0">
      <formula>LEFT(E6,2)="OK"</formula>
    </cfRule>
    <cfRule type="expression" priority="3" aboveAverage="0" equalAverage="0" bottom="0" percent="0" rank="0" text="" dxfId="1">
      <formula>AND(E6&lt;&gt;"",LEFT(E6,2)&lt;&gt;"OK",E6&lt;&gt;"Not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K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5" min="4" style="0" width="13"/>
    <col collapsed="false" customWidth="true" hidden="false" outlineLevel="0" max="6" min="6" style="0" width="14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20"/>
  </cols>
  <sheetData>
    <row r="1" customFormat="false" ht="19.7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105</v>
      </c>
    </row>
    <row r="3" customFormat="false" ht="15" hidden="false" customHeight="false" outlineLevel="0" collapsed="false">
      <c r="A3" s="6" t="s">
        <v>52</v>
      </c>
    </row>
    <row r="4" customFormat="false" ht="15" hidden="false" customHeight="false" outlineLevel="0" collapsed="false">
      <c r="A4" s="6" t="s">
        <v>106</v>
      </c>
    </row>
    <row r="5" customFormat="false" ht="31.5" hidden="false" customHeight="true" outlineLevel="0" collapsed="false">
      <c r="A5" s="12" t="s">
        <v>107</v>
      </c>
      <c r="B5" s="12" t="s">
        <v>108</v>
      </c>
      <c r="C5" s="12" t="s">
        <v>109</v>
      </c>
      <c r="D5" s="12" t="s">
        <v>110</v>
      </c>
      <c r="E5" s="12" t="s">
        <v>111</v>
      </c>
      <c r="F5" s="12" t="s">
        <v>112</v>
      </c>
      <c r="G5" s="12" t="s">
        <v>113</v>
      </c>
      <c r="H5" s="12" t="s">
        <v>114</v>
      </c>
      <c r="I5" s="12" t="s">
        <v>59</v>
      </c>
      <c r="K5" s="6" t="s">
        <v>115</v>
      </c>
    </row>
    <row r="6" customFormat="false" ht="15" hidden="false" customHeight="false" outlineLevel="0" collapsed="false">
      <c r="A6" s="7" t="n">
        <v>46234</v>
      </c>
      <c r="B6" s="5" t="s">
        <v>116</v>
      </c>
      <c r="C6" s="5" t="s">
        <v>117</v>
      </c>
      <c r="D6" s="11" t="n">
        <v>4212</v>
      </c>
      <c r="E6" s="7" t="n">
        <v>46249</v>
      </c>
      <c r="F6" s="11" t="n">
        <v>0</v>
      </c>
      <c r="G6" s="7"/>
      <c r="H6" s="18" t="n">
        <f aca="false">IF(D6="","",MAX(0,D6-N(F6)))</f>
        <v>4212</v>
      </c>
      <c r="I6" s="19" t="str">
        <f aca="false">IF(D6="","",IF(E6="","Due date missing",IF(H6&gt;'Start Here'!$B$8,IF(E6&lt;'Start Here'!$B$6,"UNPAID - past due","Not yet due"),IF(G6="","OK",IF(G6&gt;E6,"Paid late","OK - on time")))))</f>
        <v>UNPAID - past due</v>
      </c>
    </row>
    <row r="7" customFormat="false" ht="15" hidden="false" customHeight="false" outlineLevel="0" collapsed="false">
      <c r="A7" s="7" t="n">
        <v>46269</v>
      </c>
      <c r="B7" s="5" t="s">
        <v>118</v>
      </c>
      <c r="C7" s="5" t="s">
        <v>119</v>
      </c>
      <c r="D7" s="11" t="n">
        <v>38594</v>
      </c>
      <c r="E7" s="23" t="n">
        <f aca="false">IF(AND(B7="Federal",LEFT(C7,8)="Form 941",A7&lt;&gt;""),IF('Start Here'!$B$7="Monthly",WORKDAY(DATE(YEAR(A7),MONTH(A7)+1,15)-1,1),WORKDAY(A7+IF(WEEKDAY(A7,2)&gt;=3,IF(WEEKDAY(A7,2)&lt;=5,10-WEEKDAY(A7,2),12-WEEKDAY(A7,2)),5-WEEKDAY(A7,2))-1,1)),"")</f>
        <v>46274</v>
      </c>
      <c r="F7" s="11" t="n">
        <v>38594</v>
      </c>
      <c r="G7" s="7" t="n">
        <v>46273</v>
      </c>
      <c r="H7" s="18" t="n">
        <f aca="false">IF(D7="","",MAX(0,D7-N(F7)))</f>
        <v>0</v>
      </c>
      <c r="I7" s="19" t="str">
        <f aca="false">IF(D7="","",IF(E7="","Due date missing",IF(H7&gt;'Start Here'!$B$8,IF(E7&lt;'Start Here'!$B$6,"UNPAID - past due","Not yet due"),IF(G7="","OK",IF(G7&gt;E7,"Paid late","OK - on time")))))</f>
        <v>OK - on time</v>
      </c>
    </row>
    <row r="8" customFormat="false" ht="15" hidden="false" customHeight="false" outlineLevel="0" collapsed="false">
      <c r="A8" s="7" t="n">
        <v>46283</v>
      </c>
      <c r="B8" s="5" t="s">
        <v>118</v>
      </c>
      <c r="C8" s="5" t="s">
        <v>119</v>
      </c>
      <c r="D8" s="11" t="n">
        <v>39552</v>
      </c>
      <c r="E8" s="23" t="n">
        <f aca="false">IF(AND(B8="Federal",LEFT(C8,8)="Form 941",A8&lt;&gt;""),IF('Start Here'!$B$7="Monthly",WORKDAY(DATE(YEAR(A8),MONTH(A8)+1,15)-1,1),WORKDAY(A8+IF(WEEKDAY(A8,2)&gt;=3,IF(WEEKDAY(A8,2)&lt;=5,10-WEEKDAY(A8,2),12-WEEKDAY(A8,2)),5-WEEKDAY(A8,2))-1,1)),"")</f>
        <v>46288</v>
      </c>
      <c r="F8" s="11" t="n">
        <v>39552</v>
      </c>
      <c r="G8" s="7" t="n">
        <v>46289</v>
      </c>
      <c r="H8" s="18" t="n">
        <f aca="false">IF(D8="","",MAX(0,D8-N(F8)))</f>
        <v>0</v>
      </c>
      <c r="I8" s="19" t="str">
        <f aca="false">IF(D8="","",IF(E8="","Due date missing",IF(H8&gt;'Start Here'!$B$8,IF(E8&lt;'Start Here'!$B$6,"UNPAID - past due","Not yet due"),IF(G8="","OK",IF(G8&gt;E8,"Paid late","OK - on time")))))</f>
        <v>Paid late</v>
      </c>
    </row>
    <row r="9" customFormat="false" ht="15" hidden="false" customHeight="false" outlineLevel="0" collapsed="false">
      <c r="A9" s="7" t="n">
        <v>46295</v>
      </c>
      <c r="B9" s="5" t="s">
        <v>116</v>
      </c>
      <c r="C9" s="5" t="s">
        <v>117</v>
      </c>
      <c r="D9" s="11" t="n">
        <v>4265</v>
      </c>
      <c r="E9" s="7" t="n">
        <v>46310</v>
      </c>
      <c r="F9" s="11" t="n">
        <v>0</v>
      </c>
      <c r="G9" s="7"/>
      <c r="H9" s="18" t="n">
        <f aca="false">IF(D9="","",MAX(0,D9-N(F9)))</f>
        <v>4265</v>
      </c>
      <c r="I9" s="19" t="str">
        <f aca="false">IF(D9="","",IF(E9="","Due date missing",IF(H9&gt;'Start Here'!$B$8,IF(E9&lt;'Start Here'!$B$6,"UNPAID - past due","Not yet due"),IF(G9="","OK",IF(G9&gt;E9,"Paid late","OK - on time")))))</f>
        <v>Not yet due</v>
      </c>
    </row>
    <row r="10" customFormat="false" ht="15" hidden="false" customHeight="false" outlineLevel="0" collapsed="false">
      <c r="A10" s="7" t="n">
        <v>46295</v>
      </c>
      <c r="B10" s="5" t="s">
        <v>116</v>
      </c>
      <c r="C10" s="5" t="s">
        <v>120</v>
      </c>
      <c r="D10" s="11" t="n">
        <v>220</v>
      </c>
      <c r="E10" s="7" t="n">
        <v>46326</v>
      </c>
      <c r="F10" s="11" t="n">
        <v>0</v>
      </c>
      <c r="G10" s="7"/>
      <c r="H10" s="18" t="n">
        <f aca="false">IF(D10="","",MAX(0,D10-N(F10)))</f>
        <v>220</v>
      </c>
      <c r="I10" s="19" t="str">
        <f aca="false">IF(D10="","",IF(E10="","Due date missing",IF(H10&gt;'Start Here'!$B$8,IF(E10&lt;'Start Here'!$B$6,"UNPAID - past due","Not yet due"),IF(G10="","OK",IF(G10&gt;E10,"Paid late","OK - on time")))))</f>
        <v>Not yet due</v>
      </c>
    </row>
    <row r="11" customFormat="false" ht="15" hidden="false" customHeight="false" outlineLevel="0" collapsed="false">
      <c r="A11" s="7" t="n">
        <v>46295</v>
      </c>
      <c r="B11" s="5" t="s">
        <v>121</v>
      </c>
      <c r="C11" s="5" t="s">
        <v>120</v>
      </c>
      <c r="D11" s="11" t="n">
        <v>620</v>
      </c>
      <c r="E11" s="7" t="n">
        <v>46326</v>
      </c>
      <c r="F11" s="11" t="n">
        <v>0</v>
      </c>
      <c r="G11" s="7"/>
      <c r="H11" s="18" t="n">
        <f aca="false">IF(D11="","",MAX(0,D11-N(F11)))</f>
        <v>620</v>
      </c>
      <c r="I11" s="19" t="str">
        <f aca="false">IF(D11="","",IF(E11="","Due date missing",IF(H11&gt;'Start Here'!$B$8,IF(E11&lt;'Start Here'!$B$6,"UNPAID - past due","Not yet due"),IF(G11="","OK",IF(G11&gt;E11,"Paid late","OK - on time")))))</f>
        <v>Not yet due</v>
      </c>
    </row>
    <row r="12" customFormat="false" ht="15" hidden="false" customHeight="false" outlineLevel="0" collapsed="false">
      <c r="A12" s="7" t="n">
        <v>46295</v>
      </c>
      <c r="B12" s="5" t="s">
        <v>118</v>
      </c>
      <c r="C12" s="5" t="s">
        <v>122</v>
      </c>
      <c r="D12" s="11" t="n">
        <v>70</v>
      </c>
      <c r="E12" s="7" t="n">
        <v>46326</v>
      </c>
      <c r="F12" s="11" t="n">
        <v>0</v>
      </c>
      <c r="G12" s="7"/>
      <c r="H12" s="18" t="n">
        <f aca="false">IF(D12="","",MAX(0,D12-N(F12)))</f>
        <v>70</v>
      </c>
      <c r="I12" s="19" t="str">
        <f aca="false">IF(D12="","",IF(E12="","Due date missing",IF(H12&gt;'Start Here'!$B$8,IF(E12&lt;'Start Here'!$B$6,"UNPAID - past due","Not yet due"),IF(G12="","OK",IF(G12&gt;E12,"Paid late","OK - on time")))))</f>
        <v>Not yet due</v>
      </c>
    </row>
    <row r="13" customFormat="false" ht="15" hidden="false" customHeight="false" outlineLevel="0" collapsed="false">
      <c r="A13" s="7"/>
      <c r="B13" s="5"/>
      <c r="C13" s="5"/>
      <c r="D13" s="11"/>
      <c r="E13" s="7"/>
      <c r="F13" s="11"/>
      <c r="G13" s="7"/>
      <c r="H13" s="18" t="str">
        <f aca="false">IF(D13="","",MAX(0,D13-N(F13)))</f>
        <v/>
      </c>
      <c r="I13" s="19" t="str">
        <f aca="false">IF(D13="","",IF(E13="","Due date missing",IF(H13&gt;'Start Here'!$B$8,IF(E13&lt;'Start Here'!$B$6,"UNPAID - past due","Not yet due"),IF(G13="","OK",IF(G13&gt;E13,"Paid late","OK - on time")))))</f>
        <v/>
      </c>
    </row>
    <row r="14" customFormat="false" ht="15" hidden="false" customHeight="false" outlineLevel="0" collapsed="false">
      <c r="A14" s="7"/>
      <c r="B14" s="5"/>
      <c r="C14" s="5"/>
      <c r="D14" s="11"/>
      <c r="E14" s="7"/>
      <c r="F14" s="11"/>
      <c r="G14" s="7"/>
      <c r="H14" s="18" t="str">
        <f aca="false">IF(D14="","",MAX(0,D14-N(F14)))</f>
        <v/>
      </c>
      <c r="I14" s="19" t="str">
        <f aca="false">IF(D14="","",IF(E14="","Due date missing",IF(H14&gt;'Start Here'!$B$8,IF(E14&lt;'Start Here'!$B$6,"UNPAID - past due","Not yet due"),IF(G14="","OK",IF(G14&gt;E14,"Paid late","OK - on time")))))</f>
        <v/>
      </c>
    </row>
    <row r="15" customFormat="false" ht="15" hidden="false" customHeight="false" outlineLevel="0" collapsed="false">
      <c r="A15" s="7"/>
      <c r="B15" s="5"/>
      <c r="C15" s="5"/>
      <c r="D15" s="11"/>
      <c r="E15" s="7"/>
      <c r="F15" s="11"/>
      <c r="G15" s="7"/>
      <c r="H15" s="18" t="str">
        <f aca="false">IF(D15="","",MAX(0,D15-N(F15)))</f>
        <v/>
      </c>
      <c r="I15" s="19" t="str">
        <f aca="false">IF(D15="","",IF(E15="","Due date missing",IF(H15&gt;'Start Here'!$B$8,IF(E15&lt;'Start Here'!$B$6,"UNPAID - past due","Not yet due"),IF(G15="","OK",IF(G15&gt;E15,"Paid late","OK - on time")))))</f>
        <v/>
      </c>
    </row>
    <row r="16" customFormat="false" ht="15" hidden="false" customHeight="false" outlineLevel="0" collapsed="false">
      <c r="A16" s="7"/>
      <c r="B16" s="5"/>
      <c r="C16" s="5"/>
      <c r="D16" s="11"/>
      <c r="E16" s="7"/>
      <c r="F16" s="11"/>
      <c r="G16" s="7"/>
      <c r="H16" s="18" t="str">
        <f aca="false">IF(D16="","",MAX(0,D16-N(F16)))</f>
        <v/>
      </c>
      <c r="I16" s="19" t="str">
        <f aca="false">IF(D16="","",IF(E16="","Due date missing",IF(H16&gt;'Start Here'!$B$8,IF(E16&lt;'Start Here'!$B$6,"UNPAID - past due","Not yet due"),IF(G16="","OK",IF(G16&gt;E16,"Paid late","OK - on time")))))</f>
        <v/>
      </c>
    </row>
    <row r="17" customFormat="false" ht="15" hidden="false" customHeight="false" outlineLevel="0" collapsed="false">
      <c r="A17" s="7"/>
      <c r="B17" s="5"/>
      <c r="C17" s="5"/>
      <c r="D17" s="11"/>
      <c r="E17" s="7"/>
      <c r="F17" s="11"/>
      <c r="G17" s="7"/>
      <c r="H17" s="18" t="str">
        <f aca="false">IF(D17="","",MAX(0,D17-N(F17)))</f>
        <v/>
      </c>
      <c r="I17" s="19" t="str">
        <f aca="false">IF(D17="","",IF(E17="","Due date missing",IF(H17&gt;'Start Here'!$B$8,IF(E17&lt;'Start Here'!$B$6,"UNPAID - past due","Not yet due"),IF(G17="","OK",IF(G17&gt;E17,"Paid late","OK - on time")))))</f>
        <v/>
      </c>
    </row>
    <row r="18" customFormat="false" ht="15" hidden="false" customHeight="false" outlineLevel="0" collapsed="false">
      <c r="A18" s="7"/>
      <c r="B18" s="5"/>
      <c r="C18" s="5"/>
      <c r="D18" s="11"/>
      <c r="E18" s="7"/>
      <c r="F18" s="11"/>
      <c r="G18" s="7"/>
      <c r="H18" s="18" t="str">
        <f aca="false">IF(D18="","",MAX(0,D18-N(F18)))</f>
        <v/>
      </c>
      <c r="I18" s="19" t="str">
        <f aca="false">IF(D18="","",IF(E18="","Due date missing",IF(H18&gt;'Start Here'!$B$8,IF(E18&lt;'Start Here'!$B$6,"UNPAID - past due","Not yet due"),IF(G18="","OK",IF(G18&gt;E18,"Paid late","OK - on time")))))</f>
        <v/>
      </c>
    </row>
    <row r="19" customFormat="false" ht="15" hidden="false" customHeight="false" outlineLevel="0" collapsed="false">
      <c r="A19" s="7"/>
      <c r="B19" s="5"/>
      <c r="C19" s="5"/>
      <c r="D19" s="11"/>
      <c r="E19" s="7"/>
      <c r="F19" s="11"/>
      <c r="G19" s="7"/>
      <c r="H19" s="18" t="str">
        <f aca="false">IF(D19="","",MAX(0,D19-N(F19)))</f>
        <v/>
      </c>
      <c r="I19" s="19" t="str">
        <f aca="false">IF(D19="","",IF(E19="","Due date missing",IF(H19&gt;'Start Here'!$B$8,IF(E19&lt;'Start Here'!$B$6,"UNPAID - past due","Not yet due"),IF(G19="","OK",IF(G19&gt;E19,"Paid late","OK - on time")))))</f>
        <v/>
      </c>
    </row>
    <row r="20" customFormat="false" ht="15" hidden="false" customHeight="false" outlineLevel="0" collapsed="false">
      <c r="A20" s="7"/>
      <c r="B20" s="5"/>
      <c r="C20" s="5"/>
      <c r="D20" s="11"/>
      <c r="E20" s="7"/>
      <c r="F20" s="11"/>
      <c r="G20" s="7"/>
      <c r="H20" s="18" t="str">
        <f aca="false">IF(D20="","",MAX(0,D20-N(F20)))</f>
        <v/>
      </c>
      <c r="I20" s="19" t="str">
        <f aca="false">IF(D20="","",IF(E20="","Due date missing",IF(H20&gt;'Start Here'!$B$8,IF(E20&lt;'Start Here'!$B$6,"UNPAID - past due","Not yet due"),IF(G20="","OK",IF(G20&gt;E20,"Paid late","OK - on time")))))</f>
        <v/>
      </c>
    </row>
    <row r="21" customFormat="false" ht="15" hidden="false" customHeight="false" outlineLevel="0" collapsed="false">
      <c r="A21" s="7"/>
      <c r="B21" s="5"/>
      <c r="C21" s="5"/>
      <c r="D21" s="11"/>
      <c r="E21" s="7"/>
      <c r="F21" s="11"/>
      <c r="G21" s="7"/>
      <c r="H21" s="18" t="str">
        <f aca="false">IF(D21="","",MAX(0,D21-N(F21)))</f>
        <v/>
      </c>
      <c r="I21" s="19" t="str">
        <f aca="false">IF(D21="","",IF(E21="","Due date missing",IF(H21&gt;'Start Here'!$B$8,IF(E21&lt;'Start Here'!$B$6,"UNPAID - past due","Not yet due"),IF(G21="","OK",IF(G21&gt;E21,"Paid late","OK - on time")))))</f>
        <v/>
      </c>
    </row>
    <row r="22" customFormat="false" ht="15" hidden="false" customHeight="false" outlineLevel="0" collapsed="false">
      <c r="A22" s="7"/>
      <c r="B22" s="5"/>
      <c r="C22" s="5"/>
      <c r="D22" s="11"/>
      <c r="E22" s="7"/>
      <c r="F22" s="11"/>
      <c r="G22" s="7"/>
      <c r="H22" s="18" t="str">
        <f aca="false">IF(D22="","",MAX(0,D22-N(F22)))</f>
        <v/>
      </c>
      <c r="I22" s="19" t="str">
        <f aca="false">IF(D22="","",IF(E22="","Due date missing",IF(H22&gt;'Start Here'!$B$8,IF(E22&lt;'Start Here'!$B$6,"UNPAID - past due","Not yet due"),IF(G22="","OK",IF(G22&gt;E22,"Paid late","OK - on time")))))</f>
        <v/>
      </c>
    </row>
    <row r="23" customFormat="false" ht="15" hidden="false" customHeight="false" outlineLevel="0" collapsed="false">
      <c r="A23" s="7"/>
      <c r="B23" s="5"/>
      <c r="C23" s="5"/>
      <c r="D23" s="11"/>
      <c r="E23" s="7"/>
      <c r="F23" s="11"/>
      <c r="G23" s="7"/>
      <c r="H23" s="18" t="str">
        <f aca="false">IF(D23="","",MAX(0,D23-N(F23)))</f>
        <v/>
      </c>
      <c r="I23" s="19" t="str">
        <f aca="false">IF(D23="","",IF(E23="","Due date missing",IF(H23&gt;'Start Here'!$B$8,IF(E23&lt;'Start Here'!$B$6,"UNPAID - past due","Not yet due"),IF(G23="","OK",IF(G23&gt;E23,"Paid late","OK - on time")))))</f>
        <v/>
      </c>
    </row>
    <row r="24" customFormat="false" ht="15" hidden="false" customHeight="false" outlineLevel="0" collapsed="false">
      <c r="A24" s="7"/>
      <c r="B24" s="5"/>
      <c r="C24" s="5"/>
      <c r="D24" s="11"/>
      <c r="E24" s="7"/>
      <c r="F24" s="11"/>
      <c r="G24" s="7"/>
      <c r="H24" s="18" t="str">
        <f aca="false">IF(D24="","",MAX(0,D24-N(F24)))</f>
        <v/>
      </c>
      <c r="I24" s="19" t="str">
        <f aca="false">IF(D24="","",IF(E24="","Due date missing",IF(H24&gt;'Start Here'!$B$8,IF(E24&lt;'Start Here'!$B$6,"UNPAID - past due","Not yet due"),IF(G24="","OK",IF(G24&gt;E24,"Paid late","OK - on time")))))</f>
        <v/>
      </c>
    </row>
    <row r="25" customFormat="false" ht="15" hidden="false" customHeight="false" outlineLevel="0" collapsed="false">
      <c r="A25" s="7"/>
      <c r="B25" s="5"/>
      <c r="C25" s="5"/>
      <c r="D25" s="11"/>
      <c r="E25" s="7"/>
      <c r="F25" s="11"/>
      <c r="G25" s="7"/>
      <c r="H25" s="18" t="str">
        <f aca="false">IF(D25="","",MAX(0,D25-N(F25)))</f>
        <v/>
      </c>
      <c r="I25" s="19" t="str">
        <f aca="false">IF(D25="","",IF(E25="","Due date missing",IF(H25&gt;'Start Here'!$B$8,IF(E25&lt;'Start Here'!$B$6,"UNPAID - past due","Not yet due"),IF(G25="","OK",IF(G25&gt;E25,"Paid late","OK - on time")))))</f>
        <v/>
      </c>
    </row>
    <row r="26" customFormat="false" ht="15" hidden="false" customHeight="false" outlineLevel="0" collapsed="false">
      <c r="A26" s="7"/>
      <c r="B26" s="5"/>
      <c r="C26" s="5"/>
      <c r="D26" s="11"/>
      <c r="E26" s="7"/>
      <c r="F26" s="11"/>
      <c r="G26" s="7"/>
      <c r="H26" s="18" t="str">
        <f aca="false">IF(D26="","",MAX(0,D26-N(F26)))</f>
        <v/>
      </c>
      <c r="I26" s="19" t="str">
        <f aca="false">IF(D26="","",IF(E26="","Due date missing",IF(H26&gt;'Start Here'!$B$8,IF(E26&lt;'Start Here'!$B$6,"UNPAID - past due","Not yet due"),IF(G26="","OK",IF(G26&gt;E26,"Paid late","OK - on time")))))</f>
        <v/>
      </c>
    </row>
    <row r="27" customFormat="false" ht="15" hidden="false" customHeight="false" outlineLevel="0" collapsed="false">
      <c r="A27" s="7"/>
      <c r="B27" s="5"/>
      <c r="C27" s="5"/>
      <c r="D27" s="11"/>
      <c r="E27" s="7"/>
      <c r="F27" s="11"/>
      <c r="G27" s="7"/>
      <c r="H27" s="18" t="str">
        <f aca="false">IF(D27="","",MAX(0,D27-N(F27)))</f>
        <v/>
      </c>
      <c r="I27" s="19" t="str">
        <f aca="false">IF(D27="","",IF(E27="","Due date missing",IF(H27&gt;'Start Here'!$B$8,IF(E27&lt;'Start Here'!$B$6,"UNPAID - past due","Not yet due"),IF(G27="","OK",IF(G27&gt;E27,"Paid late","OK - on time")))))</f>
        <v/>
      </c>
    </row>
    <row r="28" customFormat="false" ht="15" hidden="false" customHeight="false" outlineLevel="0" collapsed="false">
      <c r="A28" s="7"/>
      <c r="B28" s="5"/>
      <c r="C28" s="5"/>
      <c r="D28" s="11"/>
      <c r="E28" s="7"/>
      <c r="F28" s="11"/>
      <c r="G28" s="7"/>
      <c r="H28" s="18" t="str">
        <f aca="false">IF(D28="","",MAX(0,D28-N(F28)))</f>
        <v/>
      </c>
      <c r="I28" s="19" t="str">
        <f aca="false">IF(D28="","",IF(E28="","Due date missing",IF(H28&gt;'Start Here'!$B$8,IF(E28&lt;'Start Here'!$B$6,"UNPAID - past due","Not yet due"),IF(G28="","OK",IF(G28&gt;E28,"Paid late","OK - on time")))))</f>
        <v/>
      </c>
    </row>
    <row r="29" customFormat="false" ht="15" hidden="false" customHeight="false" outlineLevel="0" collapsed="false">
      <c r="A29" s="7"/>
      <c r="B29" s="5"/>
      <c r="C29" s="5"/>
      <c r="D29" s="11"/>
      <c r="E29" s="7"/>
      <c r="F29" s="11"/>
      <c r="G29" s="7"/>
      <c r="H29" s="18" t="str">
        <f aca="false">IF(D29="","",MAX(0,D29-N(F29)))</f>
        <v/>
      </c>
      <c r="I29" s="19" t="str">
        <f aca="false">IF(D29="","",IF(E29="","Due date missing",IF(H29&gt;'Start Here'!$B$8,IF(E29&lt;'Start Here'!$B$6,"UNPAID - past due","Not yet due"),IF(G29="","OK",IF(G29&gt;E29,"Paid late","OK - on time")))))</f>
        <v/>
      </c>
    </row>
    <row r="30" customFormat="false" ht="15" hidden="false" customHeight="false" outlineLevel="0" collapsed="false">
      <c r="A30" s="7"/>
      <c r="B30" s="5"/>
      <c r="C30" s="5"/>
      <c r="D30" s="11"/>
      <c r="E30" s="7"/>
      <c r="F30" s="11"/>
      <c r="G30" s="7"/>
      <c r="H30" s="18" t="str">
        <f aca="false">IF(D30="","",MAX(0,D30-N(F30)))</f>
        <v/>
      </c>
      <c r="I30" s="19" t="str">
        <f aca="false">IF(D30="","",IF(E30="","Due date missing",IF(H30&gt;'Start Here'!$B$8,IF(E30&lt;'Start Here'!$B$6,"UNPAID - past due","Not yet due"),IF(G30="","OK",IF(G30&gt;E30,"Paid late","OK - on time")))))</f>
        <v/>
      </c>
    </row>
    <row r="31" customFormat="false" ht="15" hidden="false" customHeight="false" outlineLevel="0" collapsed="false">
      <c r="A31" s="7"/>
      <c r="B31" s="5"/>
      <c r="C31" s="5"/>
      <c r="D31" s="11"/>
      <c r="E31" s="7"/>
      <c r="F31" s="11"/>
      <c r="G31" s="7"/>
      <c r="H31" s="18" t="str">
        <f aca="false">IF(D31="","",MAX(0,D31-N(F31)))</f>
        <v/>
      </c>
      <c r="I31" s="19" t="str">
        <f aca="false">IF(D31="","",IF(E31="","Due date missing",IF(H31&gt;'Start Here'!$B$8,IF(E31&lt;'Start Here'!$B$6,"UNPAID - past due","Not yet due"),IF(G31="","OK",IF(G31&gt;E31,"Paid late","OK - on time")))))</f>
        <v/>
      </c>
    </row>
    <row r="32" customFormat="false" ht="15" hidden="false" customHeight="false" outlineLevel="0" collapsed="false">
      <c r="A32" s="7"/>
      <c r="B32" s="5"/>
      <c r="C32" s="5"/>
      <c r="D32" s="11"/>
      <c r="E32" s="7"/>
      <c r="F32" s="11"/>
      <c r="G32" s="7"/>
      <c r="H32" s="18" t="str">
        <f aca="false">IF(D32="","",MAX(0,D32-N(F32)))</f>
        <v/>
      </c>
      <c r="I32" s="19" t="str">
        <f aca="false">IF(D32="","",IF(E32="","Due date missing",IF(H32&gt;'Start Here'!$B$8,IF(E32&lt;'Start Here'!$B$6,"UNPAID - past due","Not yet due"),IF(G32="","OK",IF(G32&gt;E32,"Paid late","OK - on time")))))</f>
        <v/>
      </c>
    </row>
    <row r="33" customFormat="false" ht="15" hidden="false" customHeight="false" outlineLevel="0" collapsed="false">
      <c r="A33" s="7"/>
      <c r="B33" s="5"/>
      <c r="C33" s="5"/>
      <c r="D33" s="11"/>
      <c r="E33" s="7"/>
      <c r="F33" s="11"/>
      <c r="G33" s="7"/>
      <c r="H33" s="18" t="str">
        <f aca="false">IF(D33="","",MAX(0,D33-N(F33)))</f>
        <v/>
      </c>
      <c r="I33" s="19" t="str">
        <f aca="false">IF(D33="","",IF(E33="","Due date missing",IF(H33&gt;'Start Here'!$B$8,IF(E33&lt;'Start Here'!$B$6,"UNPAID - past due","Not yet due"),IF(G33="","OK",IF(G33&gt;E33,"Paid late","OK - on time")))))</f>
        <v/>
      </c>
    </row>
    <row r="34" customFormat="false" ht="15" hidden="false" customHeight="false" outlineLevel="0" collapsed="false">
      <c r="A34" s="7"/>
      <c r="B34" s="5"/>
      <c r="C34" s="5"/>
      <c r="D34" s="11"/>
      <c r="E34" s="7"/>
      <c r="F34" s="11"/>
      <c r="G34" s="7"/>
      <c r="H34" s="18" t="str">
        <f aca="false">IF(D34="","",MAX(0,D34-N(F34)))</f>
        <v/>
      </c>
      <c r="I34" s="19" t="str">
        <f aca="false">IF(D34="","",IF(E34="","Due date missing",IF(H34&gt;'Start Here'!$B$8,IF(E34&lt;'Start Here'!$B$6,"UNPAID - past due","Not yet due"),IF(G34="","OK",IF(G34&gt;E34,"Paid late","OK - on time")))))</f>
        <v/>
      </c>
    </row>
    <row r="35" customFormat="false" ht="15" hidden="false" customHeight="false" outlineLevel="0" collapsed="false">
      <c r="A35" s="7"/>
      <c r="B35" s="5"/>
      <c r="C35" s="5"/>
      <c r="D35" s="11"/>
      <c r="E35" s="7"/>
      <c r="F35" s="11"/>
      <c r="G35" s="7"/>
      <c r="H35" s="18" t="str">
        <f aca="false">IF(D35="","",MAX(0,D35-N(F35)))</f>
        <v/>
      </c>
      <c r="I35" s="19" t="str">
        <f aca="false">IF(D35="","",IF(E35="","Due date missing",IF(H35&gt;'Start Here'!$B$8,IF(E35&lt;'Start Here'!$B$6,"UNPAID - past due","Not yet due"),IF(G35="","OK",IF(G35&gt;E35,"Paid late","OK - on time")))))</f>
        <v/>
      </c>
    </row>
    <row r="36" customFormat="false" ht="15" hidden="false" customHeight="false" outlineLevel="0" collapsed="false">
      <c r="A36" s="7"/>
      <c r="B36" s="5"/>
      <c r="C36" s="5"/>
      <c r="D36" s="11"/>
      <c r="E36" s="7"/>
      <c r="F36" s="11"/>
      <c r="G36" s="7"/>
      <c r="H36" s="18" t="str">
        <f aca="false">IF(D36="","",MAX(0,D36-N(F36)))</f>
        <v/>
      </c>
      <c r="I36" s="19" t="str">
        <f aca="false">IF(D36="","",IF(E36="","Due date missing",IF(H36&gt;'Start Here'!$B$8,IF(E36&lt;'Start Here'!$B$6,"UNPAID - past due","Not yet due"),IF(G36="","OK",IF(G36&gt;E36,"Paid late","OK - on time")))))</f>
        <v/>
      </c>
    </row>
    <row r="37" customFormat="false" ht="15" hidden="false" customHeight="false" outlineLevel="0" collapsed="false">
      <c r="A37" s="7"/>
      <c r="B37" s="5"/>
      <c r="C37" s="5"/>
      <c r="D37" s="11"/>
      <c r="E37" s="7"/>
      <c r="F37" s="11"/>
      <c r="G37" s="7"/>
      <c r="H37" s="18" t="str">
        <f aca="false">IF(D37="","",MAX(0,D37-N(F37)))</f>
        <v/>
      </c>
      <c r="I37" s="19" t="str">
        <f aca="false">IF(D37="","",IF(E37="","Due date missing",IF(H37&gt;'Start Here'!$B$8,IF(E37&lt;'Start Here'!$B$6,"UNPAID - past due","Not yet due"),IF(G37="","OK",IF(G37&gt;E37,"Paid late","OK - on time")))))</f>
        <v/>
      </c>
    </row>
    <row r="38" customFormat="false" ht="15" hidden="false" customHeight="false" outlineLevel="0" collapsed="false">
      <c r="A38" s="7"/>
      <c r="B38" s="5"/>
      <c r="C38" s="5"/>
      <c r="D38" s="11"/>
      <c r="E38" s="7"/>
      <c r="F38" s="11"/>
      <c r="G38" s="7"/>
      <c r="H38" s="18" t="str">
        <f aca="false">IF(D38="","",MAX(0,D38-N(F38)))</f>
        <v/>
      </c>
      <c r="I38" s="19" t="str">
        <f aca="false">IF(D38="","",IF(E38="","Due date missing",IF(H38&gt;'Start Here'!$B$8,IF(E38&lt;'Start Here'!$B$6,"UNPAID - past due","Not yet due"),IF(G38="","OK",IF(G38&gt;E38,"Paid late","OK - on time")))))</f>
        <v/>
      </c>
    </row>
    <row r="39" customFormat="false" ht="15" hidden="false" customHeight="false" outlineLevel="0" collapsed="false">
      <c r="A39" s="7"/>
      <c r="B39" s="5"/>
      <c r="C39" s="5"/>
      <c r="D39" s="11"/>
      <c r="E39" s="7"/>
      <c r="F39" s="11"/>
      <c r="G39" s="7"/>
      <c r="H39" s="18" t="str">
        <f aca="false">IF(D39="","",MAX(0,D39-N(F39)))</f>
        <v/>
      </c>
      <c r="I39" s="19" t="str">
        <f aca="false">IF(D39="","",IF(E39="","Due date missing",IF(H39&gt;'Start Here'!$B$8,IF(E39&lt;'Start Here'!$B$6,"UNPAID - past due","Not yet due"),IF(G39="","OK",IF(G39&gt;E39,"Paid late","OK - on time")))))</f>
        <v/>
      </c>
    </row>
    <row r="40" customFormat="false" ht="15" hidden="false" customHeight="false" outlineLevel="0" collapsed="false">
      <c r="A40" s="7"/>
      <c r="B40" s="5"/>
      <c r="C40" s="5"/>
      <c r="D40" s="11"/>
      <c r="E40" s="7"/>
      <c r="F40" s="11"/>
      <c r="G40" s="7"/>
      <c r="H40" s="18" t="str">
        <f aca="false">IF(D40="","",MAX(0,D40-N(F40)))</f>
        <v/>
      </c>
      <c r="I40" s="19" t="str">
        <f aca="false">IF(D40="","",IF(E40="","Due date missing",IF(H40&gt;'Start Here'!$B$8,IF(E40&lt;'Start Here'!$B$6,"UNPAID - past due","Not yet due"),IF(G40="","OK",IF(G40&gt;E40,"Paid late","OK - on time")))))</f>
        <v/>
      </c>
    </row>
    <row r="41" customFormat="false" ht="15" hidden="false" customHeight="false" outlineLevel="0" collapsed="false">
      <c r="A41" s="7"/>
      <c r="B41" s="5"/>
      <c r="C41" s="5"/>
      <c r="D41" s="11"/>
      <c r="E41" s="7"/>
      <c r="F41" s="11"/>
      <c r="G41" s="7"/>
      <c r="H41" s="18" t="str">
        <f aca="false">IF(D41="","",MAX(0,D41-N(F41)))</f>
        <v/>
      </c>
      <c r="I41" s="19" t="str">
        <f aca="false">IF(D41="","",IF(E41="","Due date missing",IF(H41&gt;'Start Here'!$B$8,IF(E41&lt;'Start Here'!$B$6,"UNPAID - past due","Not yet due"),IF(G41="","OK",IF(G41&gt;E41,"Paid late","OK - on time")))))</f>
        <v/>
      </c>
    </row>
    <row r="42" customFormat="false" ht="15" hidden="false" customHeight="false" outlineLevel="0" collapsed="false">
      <c r="A42" s="7"/>
      <c r="B42" s="5"/>
      <c r="C42" s="5"/>
      <c r="D42" s="11"/>
      <c r="E42" s="7"/>
      <c r="F42" s="11"/>
      <c r="G42" s="7"/>
      <c r="H42" s="18" t="str">
        <f aca="false">IF(D42="","",MAX(0,D42-N(F42)))</f>
        <v/>
      </c>
      <c r="I42" s="19" t="str">
        <f aca="false">IF(D42="","",IF(E42="","Due date missing",IF(H42&gt;'Start Here'!$B$8,IF(E42&lt;'Start Here'!$B$6,"UNPAID - past due","Not yet due"),IF(G42="","OK",IF(G42&gt;E42,"Paid late","OK - on time")))))</f>
        <v/>
      </c>
    </row>
    <row r="43" customFormat="false" ht="15" hidden="false" customHeight="false" outlineLevel="0" collapsed="false">
      <c r="A43" s="7"/>
      <c r="B43" s="5"/>
      <c r="C43" s="5"/>
      <c r="D43" s="11"/>
      <c r="E43" s="7"/>
      <c r="F43" s="11"/>
      <c r="G43" s="7"/>
      <c r="H43" s="18" t="str">
        <f aca="false">IF(D43="","",MAX(0,D43-N(F43)))</f>
        <v/>
      </c>
      <c r="I43" s="19" t="str">
        <f aca="false">IF(D43="","",IF(E43="","Due date missing",IF(H43&gt;'Start Here'!$B$8,IF(E43&lt;'Start Here'!$B$6,"UNPAID - past due","Not yet due"),IF(G43="","OK",IF(G43&gt;E43,"Paid late","OK - on time")))))</f>
        <v/>
      </c>
    </row>
    <row r="44" customFormat="false" ht="15" hidden="false" customHeight="false" outlineLevel="0" collapsed="false">
      <c r="A44" s="7"/>
      <c r="B44" s="5"/>
      <c r="C44" s="5"/>
      <c r="D44" s="11"/>
      <c r="E44" s="7"/>
      <c r="F44" s="11"/>
      <c r="G44" s="7"/>
      <c r="H44" s="18" t="str">
        <f aca="false">IF(D44="","",MAX(0,D44-N(F44)))</f>
        <v/>
      </c>
      <c r="I44" s="19" t="str">
        <f aca="false">IF(D44="","",IF(E44="","Due date missing",IF(H44&gt;'Start Here'!$B$8,IF(E44&lt;'Start Here'!$B$6,"UNPAID - past due","Not yet due"),IF(G44="","OK",IF(G44&gt;E44,"Paid late","OK - on time")))))</f>
        <v/>
      </c>
    </row>
    <row r="45" customFormat="false" ht="15" hidden="false" customHeight="false" outlineLevel="0" collapsed="false">
      <c r="A45" s="7"/>
      <c r="B45" s="5"/>
      <c r="C45" s="5"/>
      <c r="D45" s="11"/>
      <c r="E45" s="7"/>
      <c r="F45" s="11"/>
      <c r="G45" s="7"/>
      <c r="H45" s="18" t="str">
        <f aca="false">IF(D45="","",MAX(0,D45-N(F45)))</f>
        <v/>
      </c>
      <c r="I45" s="19" t="str">
        <f aca="false">IF(D45="","",IF(E45="","Due date missing",IF(H45&gt;'Start Here'!$B$8,IF(E45&lt;'Start Here'!$B$6,"UNPAID - past due","Not yet due"),IF(G45="","OK",IF(G45&gt;E45,"Paid late","OK - on time")))))</f>
        <v/>
      </c>
    </row>
    <row r="46" customFormat="false" ht="15" hidden="false" customHeight="false" outlineLevel="0" collapsed="false">
      <c r="A46" s="7"/>
      <c r="B46" s="5"/>
      <c r="C46" s="5"/>
      <c r="D46" s="11"/>
      <c r="E46" s="7"/>
      <c r="F46" s="11"/>
      <c r="G46" s="7"/>
      <c r="H46" s="18" t="str">
        <f aca="false">IF(D46="","",MAX(0,D46-N(F46)))</f>
        <v/>
      </c>
      <c r="I46" s="19" t="str">
        <f aca="false">IF(D46="","",IF(E46="","Due date missing",IF(H46&gt;'Start Here'!$B$8,IF(E46&lt;'Start Here'!$B$6,"UNPAID - past due","Not yet due"),IF(G46="","OK",IF(G46&gt;E46,"Paid late","OK - on time")))))</f>
        <v/>
      </c>
    </row>
    <row r="47" customFormat="false" ht="15" hidden="false" customHeight="false" outlineLevel="0" collapsed="false">
      <c r="A47" s="7"/>
      <c r="B47" s="5"/>
      <c r="C47" s="5"/>
      <c r="D47" s="11"/>
      <c r="E47" s="7"/>
      <c r="F47" s="11"/>
      <c r="G47" s="7"/>
      <c r="H47" s="18" t="str">
        <f aca="false">IF(D47="","",MAX(0,D47-N(F47)))</f>
        <v/>
      </c>
      <c r="I47" s="19" t="str">
        <f aca="false">IF(D47="","",IF(E47="","Due date missing",IF(H47&gt;'Start Here'!$B$8,IF(E47&lt;'Start Here'!$B$6,"UNPAID - past due","Not yet due"),IF(G47="","OK",IF(G47&gt;E47,"Paid late","OK - on time")))))</f>
        <v/>
      </c>
    </row>
    <row r="48" customFormat="false" ht="15" hidden="false" customHeight="false" outlineLevel="0" collapsed="false">
      <c r="A48" s="7"/>
      <c r="B48" s="5"/>
      <c r="C48" s="5"/>
      <c r="D48" s="11"/>
      <c r="E48" s="7"/>
      <c r="F48" s="11"/>
      <c r="G48" s="7"/>
      <c r="H48" s="18" t="str">
        <f aca="false">IF(D48="","",MAX(0,D48-N(F48)))</f>
        <v/>
      </c>
      <c r="I48" s="19" t="str">
        <f aca="false">IF(D48="","",IF(E48="","Due date missing",IF(H48&gt;'Start Here'!$B$8,IF(E48&lt;'Start Here'!$B$6,"UNPAID - past due","Not yet due"),IF(G48="","OK",IF(G48&gt;E48,"Paid late","OK - on time")))))</f>
        <v/>
      </c>
    </row>
    <row r="49" customFormat="false" ht="15" hidden="false" customHeight="false" outlineLevel="0" collapsed="false">
      <c r="A49" s="7"/>
      <c r="B49" s="5"/>
      <c r="C49" s="5"/>
      <c r="D49" s="11"/>
      <c r="E49" s="7"/>
      <c r="F49" s="11"/>
      <c r="G49" s="7"/>
      <c r="H49" s="18" t="str">
        <f aca="false">IF(D49="","",MAX(0,D49-N(F49)))</f>
        <v/>
      </c>
      <c r="I49" s="19" t="str">
        <f aca="false">IF(D49="","",IF(E49="","Due date missing",IF(H49&gt;'Start Here'!$B$8,IF(E49&lt;'Start Here'!$B$6,"UNPAID - past due","Not yet due"),IF(G49="","OK",IF(G49&gt;E49,"Paid late","OK - on time")))))</f>
        <v/>
      </c>
    </row>
    <row r="50" customFormat="false" ht="15" hidden="false" customHeight="false" outlineLevel="0" collapsed="false">
      <c r="A50" s="7"/>
      <c r="B50" s="5"/>
      <c r="C50" s="5"/>
      <c r="D50" s="11"/>
      <c r="E50" s="7"/>
      <c r="F50" s="11"/>
      <c r="G50" s="7"/>
      <c r="H50" s="18" t="str">
        <f aca="false">IF(D50="","",MAX(0,D50-N(F50)))</f>
        <v/>
      </c>
      <c r="I50" s="19" t="str">
        <f aca="false">IF(D50="","",IF(E50="","Due date missing",IF(H50&gt;'Start Here'!$B$8,IF(E50&lt;'Start Here'!$B$6,"UNPAID - past due","Not yet due"),IF(G50="","OK",IF(G50&gt;E50,"Paid late","OK - on time")))))</f>
        <v/>
      </c>
    </row>
    <row r="51" customFormat="false" ht="15" hidden="false" customHeight="false" outlineLevel="0" collapsed="false">
      <c r="A51" s="7"/>
      <c r="B51" s="5"/>
      <c r="C51" s="5"/>
      <c r="D51" s="11"/>
      <c r="E51" s="7"/>
      <c r="F51" s="11"/>
      <c r="G51" s="7"/>
      <c r="H51" s="18" t="str">
        <f aca="false">IF(D51="","",MAX(0,D51-N(F51)))</f>
        <v/>
      </c>
      <c r="I51" s="19" t="str">
        <f aca="false">IF(D51="","",IF(E51="","Due date missing",IF(H51&gt;'Start Here'!$B$8,IF(E51&lt;'Start Here'!$B$6,"UNPAID - past due","Not yet due"),IF(G51="","OK",IF(G51&gt;E51,"Paid late","OK - on time")))))</f>
        <v/>
      </c>
    </row>
    <row r="52" customFormat="false" ht="15" hidden="false" customHeight="false" outlineLevel="0" collapsed="false">
      <c r="A52" s="7"/>
      <c r="B52" s="5"/>
      <c r="C52" s="5"/>
      <c r="D52" s="11"/>
      <c r="E52" s="7"/>
      <c r="F52" s="11"/>
      <c r="G52" s="7"/>
      <c r="H52" s="18" t="str">
        <f aca="false">IF(D52="","",MAX(0,D52-N(F52)))</f>
        <v/>
      </c>
      <c r="I52" s="19" t="str">
        <f aca="false">IF(D52="","",IF(E52="","Due date missing",IF(H52&gt;'Start Here'!$B$8,IF(E52&lt;'Start Here'!$B$6,"UNPAID - past due","Not yet due"),IF(G52="","OK",IF(G52&gt;E52,"Paid late","OK - on time")))))</f>
        <v/>
      </c>
    </row>
    <row r="53" customFormat="false" ht="15" hidden="false" customHeight="false" outlineLevel="0" collapsed="false">
      <c r="A53" s="7"/>
      <c r="B53" s="5"/>
      <c r="C53" s="5"/>
      <c r="D53" s="11"/>
      <c r="E53" s="7"/>
      <c r="F53" s="11"/>
      <c r="G53" s="7"/>
      <c r="H53" s="18" t="str">
        <f aca="false">IF(D53="","",MAX(0,D53-N(F53)))</f>
        <v/>
      </c>
      <c r="I53" s="19" t="str">
        <f aca="false">IF(D53="","",IF(E53="","Due date missing",IF(H53&gt;'Start Here'!$B$8,IF(E53&lt;'Start Here'!$B$6,"UNPAID - past due","Not yet due"),IF(G53="","OK",IF(G53&gt;E53,"Paid late","OK - on time")))))</f>
        <v/>
      </c>
    </row>
    <row r="54" customFormat="false" ht="15" hidden="false" customHeight="false" outlineLevel="0" collapsed="false">
      <c r="A54" s="7"/>
      <c r="B54" s="5"/>
      <c r="C54" s="5"/>
      <c r="D54" s="11"/>
      <c r="E54" s="7"/>
      <c r="F54" s="11"/>
      <c r="G54" s="7"/>
      <c r="H54" s="18" t="str">
        <f aca="false">IF(D54="","",MAX(0,D54-N(F54)))</f>
        <v/>
      </c>
      <c r="I54" s="19" t="str">
        <f aca="false">IF(D54="","",IF(E54="","Due date missing",IF(H54&gt;'Start Here'!$B$8,IF(E54&lt;'Start Here'!$B$6,"UNPAID - past due","Not yet due"),IF(G54="","OK",IF(G54&gt;E54,"Paid late","OK - on time")))))</f>
        <v/>
      </c>
    </row>
    <row r="55" customFormat="false" ht="15" hidden="false" customHeight="false" outlineLevel="0" collapsed="false">
      <c r="A55" s="7"/>
      <c r="B55" s="5"/>
      <c r="C55" s="5"/>
      <c r="D55" s="11"/>
      <c r="E55" s="7"/>
      <c r="F55" s="11"/>
      <c r="G55" s="7"/>
      <c r="H55" s="18" t="str">
        <f aca="false">IF(D55="","",MAX(0,D55-N(F55)))</f>
        <v/>
      </c>
      <c r="I55" s="19" t="str">
        <f aca="false">IF(D55="","",IF(E55="","Due date missing",IF(H55&gt;'Start Here'!$B$8,IF(E55&lt;'Start Here'!$B$6,"UNPAID - past due","Not yet due"),IF(G55="","OK",IF(G55&gt;E55,"Paid late","OK - on time")))))</f>
        <v/>
      </c>
    </row>
    <row r="56" customFormat="false" ht="15" hidden="false" customHeight="false" outlineLevel="0" collapsed="false">
      <c r="A56" s="7"/>
      <c r="B56" s="5"/>
      <c r="C56" s="5"/>
      <c r="D56" s="11"/>
      <c r="E56" s="7"/>
      <c r="F56" s="11"/>
      <c r="G56" s="7"/>
      <c r="H56" s="18" t="str">
        <f aca="false">IF(D56="","",MAX(0,D56-N(F56)))</f>
        <v/>
      </c>
      <c r="I56" s="19" t="str">
        <f aca="false">IF(D56="","",IF(E56="","Due date missing",IF(H56&gt;'Start Here'!$B$8,IF(E56&lt;'Start Here'!$B$6,"UNPAID - past due","Not yet due"),IF(G56="","OK",IF(G56&gt;E56,"Paid late","OK - on time")))))</f>
        <v/>
      </c>
    </row>
    <row r="57" customFormat="false" ht="15" hidden="false" customHeight="false" outlineLevel="0" collapsed="false">
      <c r="A57" s="7"/>
      <c r="B57" s="5"/>
      <c r="C57" s="5"/>
      <c r="D57" s="11"/>
      <c r="E57" s="7"/>
      <c r="F57" s="11"/>
      <c r="G57" s="7"/>
      <c r="H57" s="18" t="str">
        <f aca="false">IF(D57="","",MAX(0,D57-N(F57)))</f>
        <v/>
      </c>
      <c r="I57" s="19" t="str">
        <f aca="false">IF(D57="","",IF(E57="","Due date missing",IF(H57&gt;'Start Here'!$B$8,IF(E57&lt;'Start Here'!$B$6,"UNPAID - past due","Not yet due"),IF(G57="","OK",IF(G57&gt;E57,"Paid late","OK - on time")))))</f>
        <v/>
      </c>
    </row>
    <row r="58" customFormat="false" ht="15" hidden="false" customHeight="false" outlineLevel="0" collapsed="false">
      <c r="A58" s="7"/>
      <c r="B58" s="5"/>
      <c r="C58" s="5"/>
      <c r="D58" s="11"/>
      <c r="E58" s="7"/>
      <c r="F58" s="11"/>
      <c r="G58" s="7"/>
      <c r="H58" s="18" t="str">
        <f aca="false">IF(D58="","",MAX(0,D58-N(F58)))</f>
        <v/>
      </c>
      <c r="I58" s="19" t="str">
        <f aca="false">IF(D58="","",IF(E58="","Due date missing",IF(H58&gt;'Start Here'!$B$8,IF(E58&lt;'Start Here'!$B$6,"UNPAID - past due","Not yet due"),IF(G58="","OK",IF(G58&gt;E58,"Paid late","OK - on time")))))</f>
        <v/>
      </c>
    </row>
    <row r="59" customFormat="false" ht="15" hidden="false" customHeight="false" outlineLevel="0" collapsed="false">
      <c r="A59" s="7"/>
      <c r="B59" s="5"/>
      <c r="C59" s="5"/>
      <c r="D59" s="11"/>
      <c r="E59" s="7"/>
      <c r="F59" s="11"/>
      <c r="G59" s="7"/>
      <c r="H59" s="18" t="str">
        <f aca="false">IF(D59="","",MAX(0,D59-N(F59)))</f>
        <v/>
      </c>
      <c r="I59" s="19" t="str">
        <f aca="false">IF(D59="","",IF(E59="","Due date missing",IF(H59&gt;'Start Here'!$B$8,IF(E59&lt;'Start Here'!$B$6,"UNPAID - past due","Not yet due"),IF(G59="","OK",IF(G59&gt;E59,"Paid late","OK - on time")))))</f>
        <v/>
      </c>
    </row>
    <row r="60" customFormat="false" ht="15" hidden="false" customHeight="false" outlineLevel="0" collapsed="false">
      <c r="A60" s="7"/>
      <c r="B60" s="5"/>
      <c r="C60" s="5"/>
      <c r="D60" s="11"/>
      <c r="E60" s="7"/>
      <c r="F60" s="11"/>
      <c r="G60" s="7"/>
      <c r="H60" s="18" t="str">
        <f aca="false">IF(D60="","",MAX(0,D60-N(F60)))</f>
        <v/>
      </c>
      <c r="I60" s="19" t="str">
        <f aca="false">IF(D60="","",IF(E60="","Due date missing",IF(H60&gt;'Start Here'!$B$8,IF(E60&lt;'Start Here'!$B$6,"UNPAID - past due","Not yet due"),IF(G60="","OK",IF(G60&gt;E60,"Paid late","OK - on time")))))</f>
        <v/>
      </c>
    </row>
    <row r="61" customFormat="false" ht="15" hidden="false" customHeight="false" outlineLevel="0" collapsed="false">
      <c r="A61" s="7"/>
      <c r="B61" s="5"/>
      <c r="C61" s="5"/>
      <c r="D61" s="11"/>
      <c r="E61" s="7"/>
      <c r="F61" s="11"/>
      <c r="G61" s="7"/>
      <c r="H61" s="18" t="str">
        <f aca="false">IF(D61="","",MAX(0,D61-N(F61)))</f>
        <v/>
      </c>
      <c r="I61" s="19" t="str">
        <f aca="false">IF(D61="","",IF(E61="","Due date missing",IF(H61&gt;'Start Here'!$B$8,IF(E61&lt;'Start Here'!$B$6,"UNPAID - past due","Not yet due"),IF(G61="","OK",IF(G61&gt;E61,"Paid late","OK - on time")))))</f>
        <v/>
      </c>
    </row>
    <row r="62" customFormat="false" ht="15" hidden="false" customHeight="false" outlineLevel="0" collapsed="false">
      <c r="A62" s="7"/>
      <c r="B62" s="5"/>
      <c r="C62" s="5"/>
      <c r="D62" s="11"/>
      <c r="E62" s="7"/>
      <c r="F62" s="11"/>
      <c r="G62" s="7"/>
      <c r="H62" s="18" t="str">
        <f aca="false">IF(D62="","",MAX(0,D62-N(F62)))</f>
        <v/>
      </c>
      <c r="I62" s="19" t="str">
        <f aca="false">IF(D62="","",IF(E62="","Due date missing",IF(H62&gt;'Start Here'!$B$8,IF(E62&lt;'Start Here'!$B$6,"UNPAID - past due","Not yet due"),IF(G62="","OK",IF(G62&gt;E62,"Paid late","OK - on time")))))</f>
        <v/>
      </c>
    </row>
    <row r="63" customFormat="false" ht="15" hidden="false" customHeight="false" outlineLevel="0" collapsed="false">
      <c r="A63" s="7"/>
      <c r="B63" s="5"/>
      <c r="C63" s="5"/>
      <c r="D63" s="11"/>
      <c r="E63" s="7"/>
      <c r="F63" s="11"/>
      <c r="G63" s="7"/>
      <c r="H63" s="18" t="str">
        <f aca="false">IF(D63="","",MAX(0,D63-N(F63)))</f>
        <v/>
      </c>
      <c r="I63" s="19" t="str">
        <f aca="false">IF(D63="","",IF(E63="","Due date missing",IF(H63&gt;'Start Here'!$B$8,IF(E63&lt;'Start Here'!$B$6,"UNPAID - past due","Not yet due"),IF(G63="","OK",IF(G63&gt;E63,"Paid late","OK - on time")))))</f>
        <v/>
      </c>
    </row>
    <row r="64" customFormat="false" ht="15" hidden="false" customHeight="false" outlineLevel="0" collapsed="false">
      <c r="A64" s="7"/>
      <c r="B64" s="5"/>
      <c r="C64" s="5"/>
      <c r="D64" s="11"/>
      <c r="E64" s="7"/>
      <c r="F64" s="11"/>
      <c r="G64" s="7"/>
      <c r="H64" s="18" t="str">
        <f aca="false">IF(D64="","",MAX(0,D64-N(F64)))</f>
        <v/>
      </c>
      <c r="I64" s="19" t="str">
        <f aca="false">IF(D64="","",IF(E64="","Due date missing",IF(H64&gt;'Start Here'!$B$8,IF(E64&lt;'Start Here'!$B$6,"UNPAID - past due","Not yet due"),IF(G64="","OK",IF(G64&gt;E64,"Paid late","OK - on time")))))</f>
        <v/>
      </c>
    </row>
    <row r="65" customFormat="false" ht="15" hidden="false" customHeight="false" outlineLevel="0" collapsed="false">
      <c r="A65" s="7"/>
      <c r="B65" s="5"/>
      <c r="C65" s="5"/>
      <c r="D65" s="11"/>
      <c r="E65" s="7"/>
      <c r="F65" s="11"/>
      <c r="G65" s="7"/>
      <c r="H65" s="18" t="str">
        <f aca="false">IF(D65="","",MAX(0,D65-N(F65)))</f>
        <v/>
      </c>
      <c r="I65" s="19" t="str">
        <f aca="false">IF(D65="","",IF(E65="","Due date missing",IF(H65&gt;'Start Here'!$B$8,IF(E65&lt;'Start Here'!$B$6,"UNPAID - past due","Not yet due"),IF(G65="","OK",IF(G65&gt;E65,"Paid late","OK - on time")))))</f>
        <v/>
      </c>
    </row>
    <row r="66" customFormat="false" ht="15" hidden="false" customHeight="false" outlineLevel="0" collapsed="false">
      <c r="A66" s="7"/>
      <c r="B66" s="5"/>
      <c r="C66" s="5"/>
      <c r="D66" s="11"/>
      <c r="E66" s="7"/>
      <c r="F66" s="11"/>
      <c r="G66" s="7"/>
      <c r="H66" s="18" t="str">
        <f aca="false">IF(D66="","",MAX(0,D66-N(F66)))</f>
        <v/>
      </c>
      <c r="I66" s="19" t="str">
        <f aca="false">IF(D66="","",IF(E66="","Due date missing",IF(H66&gt;'Start Here'!$B$8,IF(E66&lt;'Start Here'!$B$6,"UNPAID - past due","Not yet due"),IF(G66="","OK",IF(G66&gt;E66,"Paid late","OK - on time")))))</f>
        <v/>
      </c>
    </row>
    <row r="67" customFormat="false" ht="15" hidden="false" customHeight="false" outlineLevel="0" collapsed="false">
      <c r="A67" s="7"/>
      <c r="B67" s="5"/>
      <c r="C67" s="5"/>
      <c r="D67" s="11"/>
      <c r="E67" s="7"/>
      <c r="F67" s="11"/>
      <c r="G67" s="7"/>
      <c r="H67" s="18" t="str">
        <f aca="false">IF(D67="","",MAX(0,D67-N(F67)))</f>
        <v/>
      </c>
      <c r="I67" s="19" t="str">
        <f aca="false">IF(D67="","",IF(E67="","Due date missing",IF(H67&gt;'Start Here'!$B$8,IF(E67&lt;'Start Here'!$B$6,"UNPAID - past due","Not yet due"),IF(G67="","OK",IF(G67&gt;E67,"Paid late","OK - on time")))))</f>
        <v/>
      </c>
    </row>
    <row r="68" customFormat="false" ht="15" hidden="false" customHeight="false" outlineLevel="0" collapsed="false">
      <c r="A68" s="7"/>
      <c r="B68" s="5"/>
      <c r="C68" s="5"/>
      <c r="D68" s="11"/>
      <c r="E68" s="7"/>
      <c r="F68" s="11"/>
      <c r="G68" s="7"/>
      <c r="H68" s="18" t="str">
        <f aca="false">IF(D68="","",MAX(0,D68-N(F68)))</f>
        <v/>
      </c>
      <c r="I68" s="19" t="str">
        <f aca="false">IF(D68="","",IF(E68="","Due date missing",IF(H68&gt;'Start Here'!$B$8,IF(E68&lt;'Start Here'!$B$6,"UNPAID - past due","Not yet due"),IF(G68="","OK",IF(G68&gt;E68,"Paid late","OK - on time")))))</f>
        <v/>
      </c>
    </row>
    <row r="69" customFormat="false" ht="15" hidden="false" customHeight="false" outlineLevel="0" collapsed="false">
      <c r="A69" s="7"/>
      <c r="B69" s="5"/>
      <c r="C69" s="5"/>
      <c r="D69" s="11"/>
      <c r="E69" s="7"/>
      <c r="F69" s="11"/>
      <c r="G69" s="7"/>
      <c r="H69" s="18" t="str">
        <f aca="false">IF(D69="","",MAX(0,D69-N(F69)))</f>
        <v/>
      </c>
      <c r="I69" s="19" t="str">
        <f aca="false">IF(D69="","",IF(E69="","Due date missing",IF(H69&gt;'Start Here'!$B$8,IF(E69&lt;'Start Here'!$B$6,"UNPAID - past due","Not yet due"),IF(G69="","OK",IF(G69&gt;E69,"Paid late","OK - on time")))))</f>
        <v/>
      </c>
    </row>
    <row r="70" customFormat="false" ht="15" hidden="false" customHeight="false" outlineLevel="0" collapsed="false">
      <c r="A70" s="7"/>
      <c r="B70" s="5"/>
      <c r="C70" s="5"/>
      <c r="D70" s="11"/>
      <c r="E70" s="7"/>
      <c r="F70" s="11"/>
      <c r="G70" s="7"/>
      <c r="H70" s="18" t="str">
        <f aca="false">IF(D70="","",MAX(0,D70-N(F70)))</f>
        <v/>
      </c>
      <c r="I70" s="19" t="str">
        <f aca="false">IF(D70="","",IF(E70="","Due date missing",IF(H70&gt;'Start Here'!$B$8,IF(E70&lt;'Start Here'!$B$6,"UNPAID - past due","Not yet due"),IF(G70="","OK",IF(G70&gt;E70,"Paid late","OK - on time")))))</f>
        <v/>
      </c>
    </row>
    <row r="71" customFormat="false" ht="15" hidden="false" customHeight="false" outlineLevel="0" collapsed="false">
      <c r="A71" s="7"/>
      <c r="B71" s="5"/>
      <c r="C71" s="5"/>
      <c r="D71" s="11"/>
      <c r="E71" s="7"/>
      <c r="F71" s="11"/>
      <c r="G71" s="7"/>
      <c r="H71" s="18" t="str">
        <f aca="false">IF(D71="","",MAX(0,D71-N(F71)))</f>
        <v/>
      </c>
      <c r="I71" s="19" t="str">
        <f aca="false">IF(D71="","",IF(E71="","Due date missing",IF(H71&gt;'Start Here'!$B$8,IF(E71&lt;'Start Here'!$B$6,"UNPAID - past due","Not yet due"),IF(G71="","OK",IF(G71&gt;E71,"Paid late","OK - on time")))))</f>
        <v/>
      </c>
    </row>
    <row r="72" customFormat="false" ht="15" hidden="false" customHeight="false" outlineLevel="0" collapsed="false">
      <c r="A72" s="7"/>
      <c r="B72" s="5"/>
      <c r="C72" s="5"/>
      <c r="D72" s="11"/>
      <c r="E72" s="7"/>
      <c r="F72" s="11"/>
      <c r="G72" s="7"/>
      <c r="H72" s="18" t="str">
        <f aca="false">IF(D72="","",MAX(0,D72-N(F72)))</f>
        <v/>
      </c>
      <c r="I72" s="19" t="str">
        <f aca="false">IF(D72="","",IF(E72="","Due date missing",IF(H72&gt;'Start Here'!$B$8,IF(E72&lt;'Start Here'!$B$6,"UNPAID - past due","Not yet due"),IF(G72="","OK",IF(G72&gt;E72,"Paid late","OK - on time")))))</f>
        <v/>
      </c>
    </row>
    <row r="73" customFormat="false" ht="15" hidden="false" customHeight="false" outlineLevel="0" collapsed="false">
      <c r="A73" s="7"/>
      <c r="B73" s="5"/>
      <c r="C73" s="5"/>
      <c r="D73" s="11"/>
      <c r="E73" s="7"/>
      <c r="F73" s="11"/>
      <c r="G73" s="7"/>
      <c r="H73" s="18" t="str">
        <f aca="false">IF(D73="","",MAX(0,D73-N(F73)))</f>
        <v/>
      </c>
      <c r="I73" s="19" t="str">
        <f aca="false">IF(D73="","",IF(E73="","Due date missing",IF(H73&gt;'Start Here'!$B$8,IF(E73&lt;'Start Here'!$B$6,"UNPAID - past due","Not yet due"),IF(G73="","OK",IF(G73&gt;E73,"Paid late","OK - on time")))))</f>
        <v/>
      </c>
    </row>
    <row r="74" customFormat="false" ht="15" hidden="false" customHeight="false" outlineLevel="0" collapsed="false">
      <c r="A74" s="7"/>
      <c r="B74" s="5"/>
      <c r="C74" s="5"/>
      <c r="D74" s="11"/>
      <c r="E74" s="7"/>
      <c r="F74" s="11"/>
      <c r="G74" s="7"/>
      <c r="H74" s="18" t="str">
        <f aca="false">IF(D74="","",MAX(0,D74-N(F74)))</f>
        <v/>
      </c>
      <c r="I74" s="19" t="str">
        <f aca="false">IF(D74="","",IF(E74="","Due date missing",IF(H74&gt;'Start Here'!$B$8,IF(E74&lt;'Start Here'!$B$6,"UNPAID - past due","Not yet due"),IF(G74="","OK",IF(G74&gt;E74,"Paid late","OK - on time")))))</f>
        <v/>
      </c>
    </row>
    <row r="75" customFormat="false" ht="15" hidden="false" customHeight="false" outlineLevel="0" collapsed="false">
      <c r="A75" s="7"/>
      <c r="B75" s="5"/>
      <c r="C75" s="5"/>
      <c r="D75" s="11"/>
      <c r="E75" s="7"/>
      <c r="F75" s="11"/>
      <c r="G75" s="7"/>
      <c r="H75" s="18" t="str">
        <f aca="false">IF(D75="","",MAX(0,D75-N(F75)))</f>
        <v/>
      </c>
      <c r="I75" s="19" t="str">
        <f aca="false">IF(D75="","",IF(E75="","Due date missing",IF(H75&gt;'Start Here'!$B$8,IF(E75&lt;'Start Here'!$B$6,"UNPAID - past due","Not yet due"),IF(G75="","OK",IF(G75&gt;E75,"Paid late","OK - on time")))))</f>
        <v/>
      </c>
    </row>
    <row r="76" customFormat="false" ht="15" hidden="false" customHeight="false" outlineLevel="0" collapsed="false">
      <c r="A76" s="7"/>
      <c r="B76" s="5"/>
      <c r="C76" s="5"/>
      <c r="D76" s="11"/>
      <c r="E76" s="7"/>
      <c r="F76" s="11"/>
      <c r="G76" s="7"/>
      <c r="H76" s="18" t="str">
        <f aca="false">IF(D76="","",MAX(0,D76-N(F76)))</f>
        <v/>
      </c>
      <c r="I76" s="19" t="str">
        <f aca="false">IF(D76="","",IF(E76="","Due date missing",IF(H76&gt;'Start Here'!$B$8,IF(E76&lt;'Start Here'!$B$6,"UNPAID - past due","Not yet due"),IF(G76="","OK",IF(G76&gt;E76,"Paid late","OK - on time")))))</f>
        <v/>
      </c>
    </row>
    <row r="77" customFormat="false" ht="15" hidden="false" customHeight="false" outlineLevel="0" collapsed="false">
      <c r="A77" s="7"/>
      <c r="B77" s="5"/>
      <c r="C77" s="5"/>
      <c r="D77" s="11"/>
      <c r="E77" s="7"/>
      <c r="F77" s="11"/>
      <c r="G77" s="7"/>
      <c r="H77" s="18" t="str">
        <f aca="false">IF(D77="","",MAX(0,D77-N(F77)))</f>
        <v/>
      </c>
      <c r="I77" s="19" t="str">
        <f aca="false">IF(D77="","",IF(E77="","Due date missing",IF(H77&gt;'Start Here'!$B$8,IF(E77&lt;'Start Here'!$B$6,"UNPAID - past due","Not yet due"),IF(G77="","OK",IF(G77&gt;E77,"Paid late","OK - on time")))))</f>
        <v/>
      </c>
    </row>
    <row r="78" customFormat="false" ht="15" hidden="false" customHeight="false" outlineLevel="0" collapsed="false">
      <c r="A78" s="7"/>
      <c r="B78" s="5"/>
      <c r="C78" s="5"/>
      <c r="D78" s="11"/>
      <c r="E78" s="7"/>
      <c r="F78" s="11"/>
      <c r="G78" s="7"/>
      <c r="H78" s="18" t="str">
        <f aca="false">IF(D78="","",MAX(0,D78-N(F78)))</f>
        <v/>
      </c>
      <c r="I78" s="19" t="str">
        <f aca="false">IF(D78="","",IF(E78="","Due date missing",IF(H78&gt;'Start Here'!$B$8,IF(E78&lt;'Start Here'!$B$6,"UNPAID - past due","Not yet due"),IF(G78="","OK",IF(G78&gt;E78,"Paid late","OK - on time")))))</f>
        <v/>
      </c>
    </row>
    <row r="79" customFormat="false" ht="15" hidden="false" customHeight="false" outlineLevel="0" collapsed="false">
      <c r="A79" s="7"/>
      <c r="B79" s="5"/>
      <c r="C79" s="5"/>
      <c r="D79" s="11"/>
      <c r="E79" s="7"/>
      <c r="F79" s="11"/>
      <c r="G79" s="7"/>
      <c r="H79" s="18" t="str">
        <f aca="false">IF(D79="","",MAX(0,D79-N(F79)))</f>
        <v/>
      </c>
      <c r="I79" s="19" t="str">
        <f aca="false">IF(D79="","",IF(E79="","Due date missing",IF(H79&gt;'Start Here'!$B$8,IF(E79&lt;'Start Here'!$B$6,"UNPAID - past due","Not yet due"),IF(G79="","OK",IF(G79&gt;E79,"Paid late","OK - on time")))))</f>
        <v/>
      </c>
    </row>
    <row r="80" customFormat="false" ht="15" hidden="false" customHeight="false" outlineLevel="0" collapsed="false">
      <c r="A80" s="7"/>
      <c r="B80" s="5"/>
      <c r="C80" s="5"/>
      <c r="D80" s="11"/>
      <c r="E80" s="7"/>
      <c r="F80" s="11"/>
      <c r="G80" s="7"/>
      <c r="H80" s="18" t="str">
        <f aca="false">IF(D80="","",MAX(0,D80-N(F80)))</f>
        <v/>
      </c>
      <c r="I80" s="19" t="str">
        <f aca="false">IF(D80="","",IF(E80="","Due date missing",IF(H80&gt;'Start Here'!$B$8,IF(E80&lt;'Start Here'!$B$6,"UNPAID - past due","Not yet due"),IF(G80="","OK",IF(G80&gt;E80,"Paid late","OK - on time")))))</f>
        <v/>
      </c>
    </row>
    <row r="81" customFormat="false" ht="15" hidden="false" customHeight="false" outlineLevel="0" collapsed="false">
      <c r="A81" s="7"/>
      <c r="B81" s="5"/>
      <c r="C81" s="5"/>
      <c r="D81" s="11"/>
      <c r="E81" s="7"/>
      <c r="F81" s="11"/>
      <c r="G81" s="7"/>
      <c r="H81" s="18" t="str">
        <f aca="false">IF(D81="","",MAX(0,D81-N(F81)))</f>
        <v/>
      </c>
      <c r="I81" s="19" t="str">
        <f aca="false">IF(D81="","",IF(E81="","Due date missing",IF(H81&gt;'Start Here'!$B$8,IF(E81&lt;'Start Here'!$B$6,"UNPAID - past due","Not yet due"),IF(G81="","OK",IF(G81&gt;E81,"Paid late","OK - on time")))))</f>
        <v/>
      </c>
    </row>
    <row r="82" customFormat="false" ht="15" hidden="false" customHeight="false" outlineLevel="0" collapsed="false">
      <c r="A82" s="7"/>
      <c r="B82" s="5"/>
      <c r="C82" s="5"/>
      <c r="D82" s="11"/>
      <c r="E82" s="7"/>
      <c r="F82" s="11"/>
      <c r="G82" s="7"/>
      <c r="H82" s="18" t="str">
        <f aca="false">IF(D82="","",MAX(0,D82-N(F82)))</f>
        <v/>
      </c>
      <c r="I82" s="19" t="str">
        <f aca="false">IF(D82="","",IF(E82="","Due date missing",IF(H82&gt;'Start Here'!$B$8,IF(E82&lt;'Start Here'!$B$6,"UNPAID - past due","Not yet due"),IF(G82="","OK",IF(G82&gt;E82,"Paid late","OK - on time")))))</f>
        <v/>
      </c>
    </row>
    <row r="83" customFormat="false" ht="15" hidden="false" customHeight="false" outlineLevel="0" collapsed="false">
      <c r="A83" s="7"/>
      <c r="B83" s="5"/>
      <c r="C83" s="5"/>
      <c r="D83" s="11"/>
      <c r="E83" s="7"/>
      <c r="F83" s="11"/>
      <c r="G83" s="7"/>
      <c r="H83" s="18" t="str">
        <f aca="false">IF(D83="","",MAX(0,D83-N(F83)))</f>
        <v/>
      </c>
      <c r="I83" s="19" t="str">
        <f aca="false">IF(D83="","",IF(E83="","Due date missing",IF(H83&gt;'Start Here'!$B$8,IF(E83&lt;'Start Here'!$B$6,"UNPAID - past due","Not yet due"),IF(G83="","OK",IF(G83&gt;E83,"Paid late","OK - on time")))))</f>
        <v/>
      </c>
    </row>
    <row r="84" customFormat="false" ht="15" hidden="false" customHeight="false" outlineLevel="0" collapsed="false">
      <c r="A84" s="7"/>
      <c r="B84" s="5"/>
      <c r="C84" s="5"/>
      <c r="D84" s="11"/>
      <c r="E84" s="7"/>
      <c r="F84" s="11"/>
      <c r="G84" s="7"/>
      <c r="H84" s="18" t="str">
        <f aca="false">IF(D84="","",MAX(0,D84-N(F84)))</f>
        <v/>
      </c>
      <c r="I84" s="19" t="str">
        <f aca="false">IF(D84="","",IF(E84="","Due date missing",IF(H84&gt;'Start Here'!$B$8,IF(E84&lt;'Start Here'!$B$6,"UNPAID - past due","Not yet due"),IF(G84="","OK",IF(G84&gt;E84,"Paid late","OK - on time")))))</f>
        <v/>
      </c>
    </row>
    <row r="85" customFormat="false" ht="15" hidden="false" customHeight="false" outlineLevel="0" collapsed="false">
      <c r="A85" s="7"/>
      <c r="B85" s="5"/>
      <c r="C85" s="5"/>
      <c r="D85" s="11"/>
      <c r="E85" s="7"/>
      <c r="F85" s="11"/>
      <c r="G85" s="7"/>
      <c r="H85" s="18" t="str">
        <f aca="false">IF(D85="","",MAX(0,D85-N(F85)))</f>
        <v/>
      </c>
      <c r="I85" s="19" t="str">
        <f aca="false">IF(D85="","",IF(E85="","Due date missing",IF(H85&gt;'Start Here'!$B$8,IF(E85&lt;'Start Here'!$B$6,"UNPAID - past due","Not yet due"),IF(G85="","OK",IF(G85&gt;E85,"Paid late","OK - on time")))))</f>
        <v/>
      </c>
    </row>
    <row r="86" customFormat="false" ht="15" hidden="false" customHeight="false" outlineLevel="0" collapsed="false">
      <c r="A86" s="7"/>
      <c r="B86" s="5"/>
      <c r="C86" s="5"/>
      <c r="D86" s="11"/>
      <c r="E86" s="7"/>
      <c r="F86" s="11"/>
      <c r="G86" s="7"/>
      <c r="H86" s="18" t="str">
        <f aca="false">IF(D86="","",MAX(0,D86-N(F86)))</f>
        <v/>
      </c>
      <c r="I86" s="19" t="str">
        <f aca="false">IF(D86="","",IF(E86="","Due date missing",IF(H86&gt;'Start Here'!$B$8,IF(E86&lt;'Start Here'!$B$6,"UNPAID - past due","Not yet due"),IF(G86="","OK",IF(G86&gt;E86,"Paid late","OK - on time")))))</f>
        <v/>
      </c>
    </row>
    <row r="87" customFormat="false" ht="15" hidden="false" customHeight="false" outlineLevel="0" collapsed="false">
      <c r="A87" s="7"/>
      <c r="B87" s="5"/>
      <c r="C87" s="5"/>
      <c r="D87" s="11"/>
      <c r="E87" s="7"/>
      <c r="F87" s="11"/>
      <c r="G87" s="7"/>
      <c r="H87" s="18" t="str">
        <f aca="false">IF(D87="","",MAX(0,D87-N(F87)))</f>
        <v/>
      </c>
      <c r="I87" s="19" t="str">
        <f aca="false">IF(D87="","",IF(E87="","Due date missing",IF(H87&gt;'Start Here'!$B$8,IF(E87&lt;'Start Here'!$B$6,"UNPAID - past due","Not yet due"),IF(G87="","OK",IF(G87&gt;E87,"Paid late","OK - on time")))))</f>
        <v/>
      </c>
    </row>
    <row r="88" customFormat="false" ht="15" hidden="false" customHeight="false" outlineLevel="0" collapsed="false">
      <c r="A88" s="7"/>
      <c r="B88" s="5"/>
      <c r="C88" s="5"/>
      <c r="D88" s="11"/>
      <c r="E88" s="7"/>
      <c r="F88" s="11"/>
      <c r="G88" s="7"/>
      <c r="H88" s="18" t="str">
        <f aca="false">IF(D88="","",MAX(0,D88-N(F88)))</f>
        <v/>
      </c>
      <c r="I88" s="19" t="str">
        <f aca="false">IF(D88="","",IF(E88="","Due date missing",IF(H88&gt;'Start Here'!$B$8,IF(E88&lt;'Start Here'!$B$6,"UNPAID - past due","Not yet due"),IF(G88="","OK",IF(G88&gt;E88,"Paid late","OK - on time")))))</f>
        <v/>
      </c>
    </row>
    <row r="89" customFormat="false" ht="15" hidden="false" customHeight="false" outlineLevel="0" collapsed="false">
      <c r="A89" s="7"/>
      <c r="B89" s="5"/>
      <c r="C89" s="5"/>
      <c r="D89" s="11"/>
      <c r="E89" s="7"/>
      <c r="F89" s="11"/>
      <c r="G89" s="7"/>
      <c r="H89" s="18" t="str">
        <f aca="false">IF(D89="","",MAX(0,D89-N(F89)))</f>
        <v/>
      </c>
      <c r="I89" s="19" t="str">
        <f aca="false">IF(D89="","",IF(E89="","Due date missing",IF(H89&gt;'Start Here'!$B$8,IF(E89&lt;'Start Here'!$B$6,"UNPAID - past due","Not yet due"),IF(G89="","OK",IF(G89&gt;E89,"Paid late","OK - on time")))))</f>
        <v/>
      </c>
    </row>
    <row r="90" customFormat="false" ht="15" hidden="false" customHeight="false" outlineLevel="0" collapsed="false">
      <c r="A90" s="7"/>
      <c r="B90" s="5"/>
      <c r="C90" s="5"/>
      <c r="D90" s="11"/>
      <c r="E90" s="7"/>
      <c r="F90" s="11"/>
      <c r="G90" s="7"/>
      <c r="H90" s="18" t="str">
        <f aca="false">IF(D90="","",MAX(0,D90-N(F90)))</f>
        <v/>
      </c>
      <c r="I90" s="19" t="str">
        <f aca="false">IF(D90="","",IF(E90="","Due date missing",IF(H90&gt;'Start Here'!$B$8,IF(E90&lt;'Start Here'!$B$6,"UNPAID - past due","Not yet due"),IF(G90="","OK",IF(G90&gt;E90,"Paid late","OK - on time")))))</f>
        <v/>
      </c>
    </row>
    <row r="91" customFormat="false" ht="15" hidden="false" customHeight="false" outlineLevel="0" collapsed="false">
      <c r="A91" s="7"/>
      <c r="B91" s="5"/>
      <c r="C91" s="5"/>
      <c r="D91" s="11"/>
      <c r="E91" s="7"/>
      <c r="F91" s="11"/>
      <c r="G91" s="7"/>
      <c r="H91" s="18" t="str">
        <f aca="false">IF(D91="","",MAX(0,D91-N(F91)))</f>
        <v/>
      </c>
      <c r="I91" s="19" t="str">
        <f aca="false">IF(D91="","",IF(E91="","Due date missing",IF(H91&gt;'Start Here'!$B$8,IF(E91&lt;'Start Here'!$B$6,"UNPAID - past due","Not yet due"),IF(G91="","OK",IF(G91&gt;E91,"Paid late","OK - on time")))))</f>
        <v/>
      </c>
    </row>
    <row r="92" customFormat="false" ht="15" hidden="false" customHeight="false" outlineLevel="0" collapsed="false">
      <c r="A92" s="7"/>
      <c r="B92" s="5"/>
      <c r="C92" s="5"/>
      <c r="D92" s="11"/>
      <c r="E92" s="7"/>
      <c r="F92" s="11"/>
      <c r="G92" s="7"/>
      <c r="H92" s="18" t="str">
        <f aca="false">IF(D92="","",MAX(0,D92-N(F92)))</f>
        <v/>
      </c>
      <c r="I92" s="19" t="str">
        <f aca="false">IF(D92="","",IF(E92="","Due date missing",IF(H92&gt;'Start Here'!$B$8,IF(E92&lt;'Start Here'!$B$6,"UNPAID - past due","Not yet due"),IF(G92="","OK",IF(G92&gt;E92,"Paid late","OK - on time")))))</f>
        <v/>
      </c>
    </row>
    <row r="93" customFormat="false" ht="15" hidden="false" customHeight="false" outlineLevel="0" collapsed="false">
      <c r="A93" s="7"/>
      <c r="B93" s="5"/>
      <c r="C93" s="5"/>
      <c r="D93" s="11"/>
      <c r="E93" s="7"/>
      <c r="F93" s="11"/>
      <c r="G93" s="7"/>
      <c r="H93" s="18" t="str">
        <f aca="false">IF(D93="","",MAX(0,D93-N(F93)))</f>
        <v/>
      </c>
      <c r="I93" s="19" t="str">
        <f aca="false">IF(D93="","",IF(E93="","Due date missing",IF(H93&gt;'Start Here'!$B$8,IF(E93&lt;'Start Here'!$B$6,"UNPAID - past due","Not yet due"),IF(G93="","OK",IF(G93&gt;E93,"Paid late","OK - on time")))))</f>
        <v/>
      </c>
    </row>
    <row r="94" customFormat="false" ht="15" hidden="false" customHeight="false" outlineLevel="0" collapsed="false">
      <c r="A94" s="7"/>
      <c r="B94" s="5"/>
      <c r="C94" s="5"/>
      <c r="D94" s="11"/>
      <c r="E94" s="7"/>
      <c r="F94" s="11"/>
      <c r="G94" s="7"/>
      <c r="H94" s="18" t="str">
        <f aca="false">IF(D94="","",MAX(0,D94-N(F94)))</f>
        <v/>
      </c>
      <c r="I94" s="19" t="str">
        <f aca="false">IF(D94="","",IF(E94="","Due date missing",IF(H94&gt;'Start Here'!$B$8,IF(E94&lt;'Start Here'!$B$6,"UNPAID - past due","Not yet due"),IF(G94="","OK",IF(G94&gt;E94,"Paid late","OK - on time")))))</f>
        <v/>
      </c>
    </row>
    <row r="95" customFormat="false" ht="15" hidden="false" customHeight="false" outlineLevel="0" collapsed="false">
      <c r="A95" s="7"/>
      <c r="B95" s="5"/>
      <c r="C95" s="5"/>
      <c r="D95" s="11"/>
      <c r="E95" s="7"/>
      <c r="F95" s="11"/>
      <c r="G95" s="7"/>
      <c r="H95" s="18" t="str">
        <f aca="false">IF(D95="","",MAX(0,D95-N(F95)))</f>
        <v/>
      </c>
      <c r="I95" s="19" t="str">
        <f aca="false">IF(D95="","",IF(E95="","Due date missing",IF(H95&gt;'Start Here'!$B$8,IF(E95&lt;'Start Here'!$B$6,"UNPAID - past due","Not yet due"),IF(G95="","OK",IF(G95&gt;E95,"Paid late","OK - on time")))))</f>
        <v/>
      </c>
    </row>
    <row r="96" customFormat="false" ht="15" hidden="false" customHeight="false" outlineLevel="0" collapsed="false">
      <c r="A96" s="7"/>
      <c r="B96" s="5"/>
      <c r="C96" s="5"/>
      <c r="D96" s="11"/>
      <c r="E96" s="7"/>
      <c r="F96" s="11"/>
      <c r="G96" s="7"/>
      <c r="H96" s="18" t="str">
        <f aca="false">IF(D96="","",MAX(0,D96-N(F96)))</f>
        <v/>
      </c>
      <c r="I96" s="19" t="str">
        <f aca="false">IF(D96="","",IF(E96="","Due date missing",IF(H96&gt;'Start Here'!$B$8,IF(E96&lt;'Start Here'!$B$6,"UNPAID - past due","Not yet due"),IF(G96="","OK",IF(G96&gt;E96,"Paid late","OK - on time")))))</f>
        <v/>
      </c>
    </row>
    <row r="97" customFormat="false" ht="15" hidden="false" customHeight="false" outlineLevel="0" collapsed="false">
      <c r="A97" s="7"/>
      <c r="B97" s="5"/>
      <c r="C97" s="5"/>
      <c r="D97" s="11"/>
      <c r="E97" s="7"/>
      <c r="F97" s="11"/>
      <c r="G97" s="7"/>
      <c r="H97" s="18" t="str">
        <f aca="false">IF(D97="","",MAX(0,D97-N(F97)))</f>
        <v/>
      </c>
      <c r="I97" s="19" t="str">
        <f aca="false">IF(D97="","",IF(E97="","Due date missing",IF(H97&gt;'Start Here'!$B$8,IF(E97&lt;'Start Here'!$B$6,"UNPAID - past due","Not yet due"),IF(G97="","OK",IF(G97&gt;E97,"Paid late","OK - on time")))))</f>
        <v/>
      </c>
    </row>
    <row r="98" customFormat="false" ht="15" hidden="false" customHeight="false" outlineLevel="0" collapsed="false">
      <c r="A98" s="7"/>
      <c r="B98" s="5"/>
      <c r="C98" s="5"/>
      <c r="D98" s="11"/>
      <c r="E98" s="7"/>
      <c r="F98" s="11"/>
      <c r="G98" s="7"/>
      <c r="H98" s="18" t="str">
        <f aca="false">IF(D98="","",MAX(0,D98-N(F98)))</f>
        <v/>
      </c>
      <c r="I98" s="19" t="str">
        <f aca="false">IF(D98="","",IF(E98="","Due date missing",IF(H98&gt;'Start Here'!$B$8,IF(E98&lt;'Start Here'!$B$6,"UNPAID - past due","Not yet due"),IF(G98="","OK",IF(G98&gt;E98,"Paid late","OK - on time")))))</f>
        <v/>
      </c>
    </row>
    <row r="99" customFormat="false" ht="15" hidden="false" customHeight="false" outlineLevel="0" collapsed="false">
      <c r="A99" s="7"/>
      <c r="B99" s="5"/>
      <c r="C99" s="5"/>
      <c r="D99" s="11"/>
      <c r="E99" s="7"/>
      <c r="F99" s="11"/>
      <c r="G99" s="7"/>
      <c r="H99" s="18" t="str">
        <f aca="false">IF(D99="","",MAX(0,D99-N(F99)))</f>
        <v/>
      </c>
      <c r="I99" s="19" t="str">
        <f aca="false">IF(D99="","",IF(E99="","Due date missing",IF(H99&gt;'Start Here'!$B$8,IF(E99&lt;'Start Here'!$B$6,"UNPAID - past due","Not yet due"),IF(G99="","OK",IF(G99&gt;E99,"Paid late","OK - on time")))))</f>
        <v/>
      </c>
    </row>
    <row r="100" customFormat="false" ht="15" hidden="false" customHeight="false" outlineLevel="0" collapsed="false">
      <c r="A100" s="7"/>
      <c r="B100" s="5"/>
      <c r="C100" s="5"/>
      <c r="D100" s="11"/>
      <c r="E100" s="7"/>
      <c r="F100" s="11"/>
      <c r="G100" s="7"/>
      <c r="H100" s="18" t="str">
        <f aca="false">IF(D100="","",MAX(0,D100-N(F100)))</f>
        <v/>
      </c>
      <c r="I100" s="19" t="str">
        <f aca="false">IF(D100="","",IF(E100="","Due date missing",IF(H100&gt;'Start Here'!$B$8,IF(E100&lt;'Start Here'!$B$6,"UNPAID - past due","Not yet due"),IF(G100="","OK",IF(G100&gt;E100,"Paid late","OK - on time")))))</f>
        <v/>
      </c>
    </row>
    <row r="101" customFormat="false" ht="15" hidden="false" customHeight="false" outlineLevel="0" collapsed="false">
      <c r="A101" s="7"/>
      <c r="B101" s="5"/>
      <c r="C101" s="5"/>
      <c r="D101" s="11"/>
      <c r="E101" s="7"/>
      <c r="F101" s="11"/>
      <c r="G101" s="7"/>
      <c r="H101" s="18" t="str">
        <f aca="false">IF(D101="","",MAX(0,D101-N(F101)))</f>
        <v/>
      </c>
      <c r="I101" s="19" t="str">
        <f aca="false">IF(D101="","",IF(E101="","Due date missing",IF(H101&gt;'Start Here'!$B$8,IF(E101&lt;'Start Here'!$B$6,"UNPAID - past due","Not yet due"),IF(G101="","OK",IF(G101&gt;E101,"Paid late","OK - on time")))))</f>
        <v/>
      </c>
    </row>
    <row r="102" customFormat="false" ht="15" hidden="false" customHeight="false" outlineLevel="0" collapsed="false">
      <c r="A102" s="7"/>
      <c r="B102" s="5"/>
      <c r="C102" s="5"/>
      <c r="D102" s="11"/>
      <c r="E102" s="7"/>
      <c r="F102" s="11"/>
      <c r="G102" s="7"/>
      <c r="H102" s="18" t="str">
        <f aca="false">IF(D102="","",MAX(0,D102-N(F102)))</f>
        <v/>
      </c>
      <c r="I102" s="19" t="str">
        <f aca="false">IF(D102="","",IF(E102="","Due date missing",IF(H102&gt;'Start Here'!$B$8,IF(E102&lt;'Start Here'!$B$6,"UNPAID - past due","Not yet due"),IF(G102="","OK",IF(G102&gt;E102,"Paid late","OK - on time")))))</f>
        <v/>
      </c>
    </row>
    <row r="103" customFormat="false" ht="15" hidden="false" customHeight="false" outlineLevel="0" collapsed="false">
      <c r="A103" s="7"/>
      <c r="B103" s="5"/>
      <c r="C103" s="5"/>
      <c r="D103" s="11"/>
      <c r="E103" s="7"/>
      <c r="F103" s="11"/>
      <c r="G103" s="7"/>
      <c r="H103" s="18" t="str">
        <f aca="false">IF(D103="","",MAX(0,D103-N(F103)))</f>
        <v/>
      </c>
      <c r="I103" s="19" t="str">
        <f aca="false">IF(D103="","",IF(E103="","Due date missing",IF(H103&gt;'Start Here'!$B$8,IF(E103&lt;'Start Here'!$B$6,"UNPAID - past due","Not yet due"),IF(G103="","OK",IF(G103&gt;E103,"Paid late","OK - on time")))))</f>
        <v/>
      </c>
    </row>
    <row r="104" customFormat="false" ht="15" hidden="false" customHeight="false" outlineLevel="0" collapsed="false">
      <c r="A104" s="7"/>
      <c r="B104" s="5"/>
      <c r="C104" s="5"/>
      <c r="D104" s="11"/>
      <c r="E104" s="7"/>
      <c r="F104" s="11"/>
      <c r="G104" s="7"/>
      <c r="H104" s="18" t="str">
        <f aca="false">IF(D104="","",MAX(0,D104-N(F104)))</f>
        <v/>
      </c>
      <c r="I104" s="19" t="str">
        <f aca="false">IF(D104="","",IF(E104="","Due date missing",IF(H104&gt;'Start Here'!$B$8,IF(E104&lt;'Start Here'!$B$6,"UNPAID - past due","Not yet due"),IF(G104="","OK",IF(G104&gt;E104,"Paid late","OK - on time")))))</f>
        <v/>
      </c>
    </row>
    <row r="105" customFormat="false" ht="15" hidden="false" customHeight="false" outlineLevel="0" collapsed="false">
      <c r="A105" s="7"/>
      <c r="B105" s="5"/>
      <c r="C105" s="5"/>
      <c r="D105" s="11"/>
      <c r="E105" s="7"/>
      <c r="F105" s="11"/>
      <c r="G105" s="7"/>
      <c r="H105" s="18" t="str">
        <f aca="false">IF(D105="","",MAX(0,D105-N(F105)))</f>
        <v/>
      </c>
      <c r="I105" s="19" t="str">
        <f aca="false">IF(D105="","",IF(E105="","Due date missing",IF(H105&gt;'Start Here'!$B$8,IF(E105&lt;'Start Here'!$B$6,"UNPAID - past due","Not yet due"),IF(G105="","OK",IF(G105&gt;E105,"Paid late","OK - on time")))))</f>
        <v/>
      </c>
    </row>
  </sheetData>
  <conditionalFormatting sqref="I6:I105">
    <cfRule type="expression" priority="2" aboveAverage="0" equalAverage="0" bottom="0" percent="0" rank="0" text="" dxfId="0">
      <formula>LEFT(I6,2)="OK"</formula>
    </cfRule>
    <cfRule type="expression" priority="3" aboveAverage="0" equalAverage="0" bottom="0" percent="0" rank="0" text="" dxfId="1">
      <formula>AND(I6&lt;&gt;"",LEFT(I6,2)&lt;&gt;"OK",I6&lt;&gt;"Not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J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7" min="3" style="0" width="15"/>
    <col collapsed="false" customWidth="true" hidden="false" outlineLevel="0" max="8" min="8" style="0" width="12"/>
    <col collapsed="false" customWidth="true" hidden="false" outlineLevel="0" max="9" min="9" style="0" width="15"/>
    <col collapsed="false" customWidth="true" hidden="false" outlineLevel="0" max="10" min="10" style="0" width="18"/>
  </cols>
  <sheetData>
    <row r="1" customFormat="false" ht="19.7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123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108</v>
      </c>
      <c r="B5" s="12" t="s">
        <v>109</v>
      </c>
      <c r="C5" s="12" t="s">
        <v>124</v>
      </c>
      <c r="D5" s="12" t="s">
        <v>125</v>
      </c>
      <c r="E5" s="12" t="s">
        <v>126</v>
      </c>
      <c r="F5" s="12" t="s">
        <v>127</v>
      </c>
      <c r="G5" s="12" t="s">
        <v>128</v>
      </c>
      <c r="H5" s="12" t="s">
        <v>93</v>
      </c>
      <c r="I5" s="12" t="s">
        <v>129</v>
      </c>
      <c r="J5" s="12" t="s">
        <v>59</v>
      </c>
    </row>
    <row r="6" customFormat="false" ht="15" hidden="false" customHeight="false" outlineLevel="0" collapsed="false">
      <c r="A6" s="5" t="s">
        <v>118</v>
      </c>
      <c r="B6" s="5" t="s">
        <v>119</v>
      </c>
      <c r="C6" s="11" t="n">
        <v>0</v>
      </c>
      <c r="D6" s="24" t="n">
        <f aca="false">IF(A6="","",SUMIFS(Deposits!$D$6:$D$105,Deposits!$B$6:$B$105,A6,Deposits!$C$6:$C$105,B6,Deposits!$A$6:$A$105,"&gt;="&amp;DATE(YEAR('Start Here'!$B$6),MONTH('Start Here'!$B$6),1),Deposits!$A$6:$A$105,"&lt;="&amp;'Start Here'!$B$6))</f>
        <v>78146</v>
      </c>
      <c r="E6" s="24" t="n">
        <f aca="false">IF(A6="","",SUMIFS(Deposits!$F$6:$F$105,Deposits!$B$6:$B$105,A6,Deposits!$C$6:$C$105,B6,Deposits!$G$6:$G$105,"&gt;="&amp;DATE(YEAR('Start Here'!$B$6),MONTH('Start Here'!$B$6),1),Deposits!$G$6:$G$105,"&lt;="&amp;'Start Here'!$B$6))</f>
        <v>78146</v>
      </c>
      <c r="F6" s="18" t="n">
        <f aca="false">IF(A6="","",C6+D6-E6)</f>
        <v>0</v>
      </c>
      <c r="G6" s="11" t="n">
        <v>0</v>
      </c>
      <c r="H6" s="18" t="n">
        <f aca="false">IF(A6="","",G6-F6)</f>
        <v>0</v>
      </c>
      <c r="I6" s="24" t="n">
        <f aca="false">IF(A6="","",SUMIFS(Deposits!$H$6:$H$105,Deposits!$B$6:$B$105,A6,Deposits!$C$6:$C$105,B6,Deposits!$I$6:$I$105,"UNPAID - past due"))</f>
        <v>0</v>
      </c>
      <c r="J6" s="19" t="str">
        <f aca="false">IF(A6="","",IF(I6&gt;'Start Here'!$B$8,"Past-due balance",IF(ABS(H6)&gt;'Start Here'!$B$8,"GL doesn't agree","OK")))</f>
        <v>OK</v>
      </c>
    </row>
    <row r="7" customFormat="false" ht="15" hidden="false" customHeight="false" outlineLevel="0" collapsed="false">
      <c r="A7" s="5" t="s">
        <v>116</v>
      </c>
      <c r="B7" s="5" t="s">
        <v>117</v>
      </c>
      <c r="C7" s="11" t="n">
        <v>4212</v>
      </c>
      <c r="D7" s="24" t="n">
        <f aca="false">IF(A7="","",SUMIFS(Deposits!$D$6:$D$105,Deposits!$B$6:$B$105,A7,Deposits!$C$6:$C$105,B7,Deposits!$A$6:$A$105,"&gt;="&amp;DATE(YEAR('Start Here'!$B$6),MONTH('Start Here'!$B$6),1),Deposits!$A$6:$A$105,"&lt;="&amp;'Start Here'!$B$6))</f>
        <v>4265</v>
      </c>
      <c r="E7" s="24" t="n">
        <f aca="false">IF(A7="","",SUMIFS(Deposits!$F$6:$F$105,Deposits!$B$6:$B$105,A7,Deposits!$C$6:$C$105,B7,Deposits!$G$6:$G$105,"&gt;="&amp;DATE(YEAR('Start Here'!$B$6),MONTH('Start Here'!$B$6),1),Deposits!$G$6:$G$105,"&lt;="&amp;'Start Here'!$B$6))</f>
        <v>0</v>
      </c>
      <c r="F7" s="18" t="n">
        <f aca="false">IF(A7="","",C7+D7-E7)</f>
        <v>8477</v>
      </c>
      <c r="G7" s="11" t="n">
        <v>8477</v>
      </c>
      <c r="H7" s="18" t="n">
        <f aca="false">IF(A7="","",G7-F7)</f>
        <v>0</v>
      </c>
      <c r="I7" s="24" t="n">
        <f aca="false">IF(A7="","",SUMIFS(Deposits!$H$6:$H$105,Deposits!$B$6:$B$105,A7,Deposits!$C$6:$C$105,B7,Deposits!$I$6:$I$105,"UNPAID - past due"))</f>
        <v>4212</v>
      </c>
      <c r="J7" s="19" t="str">
        <f aca="false">IF(A7="","",IF(I7&gt;'Start Here'!$B$8,"Past-due balance",IF(ABS(H7)&gt;'Start Here'!$B$8,"GL doesn't agree","OK")))</f>
        <v>Past-due balance</v>
      </c>
    </row>
    <row r="8" customFormat="false" ht="15" hidden="false" customHeight="false" outlineLevel="0" collapsed="false">
      <c r="A8" s="5" t="s">
        <v>116</v>
      </c>
      <c r="B8" s="5" t="s">
        <v>120</v>
      </c>
      <c r="C8" s="11" t="n">
        <v>420</v>
      </c>
      <c r="D8" s="24" t="n">
        <f aca="false">IF(A8="","",SUMIFS(Deposits!$D$6:$D$105,Deposits!$B$6:$B$105,A8,Deposits!$C$6:$C$105,B8,Deposits!$A$6:$A$105,"&gt;="&amp;DATE(YEAR('Start Here'!$B$6),MONTH('Start Here'!$B$6),1),Deposits!$A$6:$A$105,"&lt;="&amp;'Start Here'!$B$6))</f>
        <v>220</v>
      </c>
      <c r="E8" s="24" t="n">
        <f aca="false">IF(A8="","",SUMIFS(Deposits!$F$6:$F$105,Deposits!$B$6:$B$105,A8,Deposits!$C$6:$C$105,B8,Deposits!$G$6:$G$105,"&gt;="&amp;DATE(YEAR('Start Here'!$B$6),MONTH('Start Here'!$B$6),1),Deposits!$G$6:$G$105,"&lt;="&amp;'Start Here'!$B$6))</f>
        <v>0</v>
      </c>
      <c r="F8" s="18" t="n">
        <f aca="false">IF(A8="","",C8+D8-E8)</f>
        <v>640</v>
      </c>
      <c r="G8" s="11" t="n">
        <v>640</v>
      </c>
      <c r="H8" s="18" t="n">
        <f aca="false">IF(A8="","",G8-F8)</f>
        <v>0</v>
      </c>
      <c r="I8" s="24" t="n">
        <f aca="false">IF(A8="","",SUMIFS(Deposits!$H$6:$H$105,Deposits!$B$6:$B$105,A8,Deposits!$C$6:$C$105,B8,Deposits!$I$6:$I$105,"UNPAID - past due"))</f>
        <v>0</v>
      </c>
      <c r="J8" s="19" t="str">
        <f aca="false">IF(A8="","",IF(I8&gt;'Start Here'!$B$8,"Past-due balance",IF(ABS(H8)&gt;'Start Here'!$B$8,"GL doesn't agree","OK")))</f>
        <v>OK</v>
      </c>
    </row>
    <row r="9" customFormat="false" ht="15" hidden="false" customHeight="false" outlineLevel="0" collapsed="false">
      <c r="A9" s="5" t="s">
        <v>121</v>
      </c>
      <c r="B9" s="5" t="s">
        <v>120</v>
      </c>
      <c r="C9" s="11" t="n">
        <v>1230</v>
      </c>
      <c r="D9" s="24" t="n">
        <f aca="false">IF(A9="","",SUMIFS(Deposits!$D$6:$D$105,Deposits!$B$6:$B$105,A9,Deposits!$C$6:$C$105,B9,Deposits!$A$6:$A$105,"&gt;="&amp;DATE(YEAR('Start Here'!$B$6),MONTH('Start Here'!$B$6),1),Deposits!$A$6:$A$105,"&lt;="&amp;'Start Here'!$B$6))</f>
        <v>620</v>
      </c>
      <c r="E9" s="24" t="n">
        <f aca="false">IF(A9="","",SUMIFS(Deposits!$F$6:$F$105,Deposits!$B$6:$B$105,A9,Deposits!$C$6:$C$105,B9,Deposits!$G$6:$G$105,"&gt;="&amp;DATE(YEAR('Start Here'!$B$6),MONTH('Start Here'!$B$6),1),Deposits!$G$6:$G$105,"&lt;="&amp;'Start Here'!$B$6))</f>
        <v>0</v>
      </c>
      <c r="F9" s="18" t="n">
        <f aca="false">IF(A9="","",C9+D9-E9)</f>
        <v>1850</v>
      </c>
      <c r="G9" s="11" t="n">
        <v>1850</v>
      </c>
      <c r="H9" s="18" t="n">
        <f aca="false">IF(A9="","",G9-F9)</f>
        <v>0</v>
      </c>
      <c r="I9" s="24" t="n">
        <f aca="false">IF(A9="","",SUMIFS(Deposits!$H$6:$H$105,Deposits!$B$6:$B$105,A9,Deposits!$C$6:$C$105,B9,Deposits!$I$6:$I$105,"UNPAID - past due"))</f>
        <v>0</v>
      </c>
      <c r="J9" s="19" t="str">
        <f aca="false">IF(A9="","",IF(I9&gt;'Start Here'!$B$8,"Past-due balance",IF(ABS(H9)&gt;'Start Here'!$B$8,"GL doesn't agree","OK")))</f>
        <v>OK</v>
      </c>
    </row>
    <row r="10" customFormat="false" ht="15" hidden="false" customHeight="false" outlineLevel="0" collapsed="false">
      <c r="A10" s="5" t="s">
        <v>118</v>
      </c>
      <c r="B10" s="5" t="s">
        <v>122</v>
      </c>
      <c r="C10" s="11" t="n">
        <v>140</v>
      </c>
      <c r="D10" s="24" t="n">
        <f aca="false">IF(A10="","",SUMIFS(Deposits!$D$6:$D$105,Deposits!$B$6:$B$105,A10,Deposits!$C$6:$C$105,B10,Deposits!$A$6:$A$105,"&gt;="&amp;DATE(YEAR('Start Here'!$B$6),MONTH('Start Here'!$B$6),1),Deposits!$A$6:$A$105,"&lt;="&amp;'Start Here'!$B$6))</f>
        <v>70</v>
      </c>
      <c r="E10" s="24" t="n">
        <f aca="false">IF(A10="","",SUMIFS(Deposits!$F$6:$F$105,Deposits!$B$6:$B$105,A10,Deposits!$C$6:$C$105,B10,Deposits!$G$6:$G$105,"&gt;="&amp;DATE(YEAR('Start Here'!$B$6),MONTH('Start Here'!$B$6),1),Deposits!$G$6:$G$105,"&lt;="&amp;'Start Here'!$B$6))</f>
        <v>0</v>
      </c>
      <c r="F10" s="18" t="n">
        <f aca="false">IF(A10="","",C10+D10-E10)</f>
        <v>210</v>
      </c>
      <c r="G10" s="11" t="n">
        <v>140</v>
      </c>
      <c r="H10" s="18" t="n">
        <f aca="false">IF(A10="","",G10-F10)</f>
        <v>-70</v>
      </c>
      <c r="I10" s="24" t="n">
        <f aca="false">IF(A10="","",SUMIFS(Deposits!$H$6:$H$105,Deposits!$B$6:$B$105,A10,Deposits!$C$6:$C$105,B10,Deposits!$I$6:$I$105,"UNPAID - past due"))</f>
        <v>0</v>
      </c>
      <c r="J10" s="19" t="str">
        <f aca="false">IF(A10="","",IF(I10&gt;'Start Here'!$B$8,"Past-due balance",IF(ABS(H10)&gt;'Start Here'!$B$8,"GL doesn't agree","OK")))</f>
        <v>GL doesn't agree</v>
      </c>
    </row>
    <row r="11" customFormat="false" ht="15" hidden="false" customHeight="false" outlineLevel="0" collapsed="false">
      <c r="A11" s="5"/>
      <c r="B11" s="5"/>
      <c r="C11" s="11"/>
      <c r="D11" s="24" t="str">
        <f aca="false">IF(A11="","",SUMIFS(Deposits!$D$6:$D$105,Deposits!$B$6:$B$105,A11,Deposits!$C$6:$C$105,B11,Deposits!$A$6:$A$105,"&gt;="&amp;DATE(YEAR('Start Here'!$B$6),MONTH('Start Here'!$B$6),1),Deposits!$A$6:$A$105,"&lt;="&amp;'Start Here'!$B$6))</f>
        <v/>
      </c>
      <c r="E11" s="24" t="str">
        <f aca="false">IF(A11="","",SUMIFS(Deposits!$F$6:$F$105,Deposits!$B$6:$B$105,A11,Deposits!$C$6:$C$105,B11,Deposits!$G$6:$G$105,"&gt;="&amp;DATE(YEAR('Start Here'!$B$6),MONTH('Start Here'!$B$6),1),Deposits!$G$6:$G$105,"&lt;="&amp;'Start Here'!$B$6))</f>
        <v/>
      </c>
      <c r="F11" s="18" t="str">
        <f aca="false">IF(A11="","",C11+D11-E11)</f>
        <v/>
      </c>
      <c r="G11" s="11"/>
      <c r="H11" s="18" t="str">
        <f aca="false">IF(A11="","",G11-F11)</f>
        <v/>
      </c>
      <c r="I11" s="24" t="str">
        <f aca="false">IF(A11="","",SUMIFS(Deposits!$H$6:$H$105,Deposits!$B$6:$B$105,A11,Deposits!$C$6:$C$105,B11,Deposits!$I$6:$I$105,"UNPAID - past due"))</f>
        <v/>
      </c>
      <c r="J11" s="19" t="str">
        <f aca="false">IF(A11="","",IF(I11&gt;'Start Here'!$B$8,"Past-due balance",IF(ABS(H11)&gt;'Start Here'!$B$8,"GL doesn't agree","OK")))</f>
        <v/>
      </c>
    </row>
    <row r="12" customFormat="false" ht="15" hidden="false" customHeight="false" outlineLevel="0" collapsed="false">
      <c r="A12" s="5"/>
      <c r="B12" s="5"/>
      <c r="C12" s="11"/>
      <c r="D12" s="24" t="str">
        <f aca="false">IF(A12="","",SUMIFS(Deposits!$D$6:$D$105,Deposits!$B$6:$B$105,A12,Deposits!$C$6:$C$105,B12,Deposits!$A$6:$A$105,"&gt;="&amp;DATE(YEAR('Start Here'!$B$6),MONTH('Start Here'!$B$6),1),Deposits!$A$6:$A$105,"&lt;="&amp;'Start Here'!$B$6))</f>
        <v/>
      </c>
      <c r="E12" s="24" t="str">
        <f aca="false">IF(A12="","",SUMIFS(Deposits!$F$6:$F$105,Deposits!$B$6:$B$105,A12,Deposits!$C$6:$C$105,B12,Deposits!$G$6:$G$105,"&gt;="&amp;DATE(YEAR('Start Here'!$B$6),MONTH('Start Here'!$B$6),1),Deposits!$G$6:$G$105,"&lt;="&amp;'Start Here'!$B$6))</f>
        <v/>
      </c>
      <c r="F12" s="18" t="str">
        <f aca="false">IF(A12="","",C12+D12-E12)</f>
        <v/>
      </c>
      <c r="G12" s="11"/>
      <c r="H12" s="18" t="str">
        <f aca="false">IF(A12="","",G12-F12)</f>
        <v/>
      </c>
      <c r="I12" s="24" t="str">
        <f aca="false">IF(A12="","",SUMIFS(Deposits!$H$6:$H$105,Deposits!$B$6:$B$105,A12,Deposits!$C$6:$C$105,B12,Deposits!$I$6:$I$105,"UNPAID - past due"))</f>
        <v/>
      </c>
      <c r="J12" s="19" t="str">
        <f aca="false">IF(A12="","",IF(I12&gt;'Start Here'!$B$8,"Past-due balance",IF(ABS(H12)&gt;'Start Here'!$B$8,"GL doesn't agree","OK")))</f>
        <v/>
      </c>
    </row>
    <row r="13" customFormat="false" ht="15" hidden="false" customHeight="false" outlineLevel="0" collapsed="false">
      <c r="A13" s="5"/>
      <c r="B13" s="5"/>
      <c r="C13" s="11"/>
      <c r="D13" s="24" t="str">
        <f aca="false">IF(A13="","",SUMIFS(Deposits!$D$6:$D$105,Deposits!$B$6:$B$105,A13,Deposits!$C$6:$C$105,B13,Deposits!$A$6:$A$105,"&gt;="&amp;DATE(YEAR('Start Here'!$B$6),MONTH('Start Here'!$B$6),1),Deposits!$A$6:$A$105,"&lt;="&amp;'Start Here'!$B$6))</f>
        <v/>
      </c>
      <c r="E13" s="24" t="str">
        <f aca="false">IF(A13="","",SUMIFS(Deposits!$F$6:$F$105,Deposits!$B$6:$B$105,A13,Deposits!$C$6:$C$105,B13,Deposits!$G$6:$G$105,"&gt;="&amp;DATE(YEAR('Start Here'!$B$6),MONTH('Start Here'!$B$6),1),Deposits!$G$6:$G$105,"&lt;="&amp;'Start Here'!$B$6))</f>
        <v/>
      </c>
      <c r="F13" s="18" t="str">
        <f aca="false">IF(A13="","",C13+D13-E13)</f>
        <v/>
      </c>
      <c r="G13" s="11"/>
      <c r="H13" s="18" t="str">
        <f aca="false">IF(A13="","",G13-F13)</f>
        <v/>
      </c>
      <c r="I13" s="24" t="str">
        <f aca="false">IF(A13="","",SUMIFS(Deposits!$H$6:$H$105,Deposits!$B$6:$B$105,A13,Deposits!$C$6:$C$105,B13,Deposits!$I$6:$I$105,"UNPAID - past due"))</f>
        <v/>
      </c>
      <c r="J13" s="19" t="str">
        <f aca="false">IF(A13="","",IF(I13&gt;'Start Here'!$B$8,"Past-due balance",IF(ABS(H13)&gt;'Start Here'!$B$8,"GL doesn't agree","OK")))</f>
        <v/>
      </c>
    </row>
    <row r="14" customFormat="false" ht="15" hidden="false" customHeight="false" outlineLevel="0" collapsed="false">
      <c r="A14" s="5"/>
      <c r="B14" s="5"/>
      <c r="C14" s="11"/>
      <c r="D14" s="24" t="str">
        <f aca="false">IF(A14="","",SUMIFS(Deposits!$D$6:$D$105,Deposits!$B$6:$B$105,A14,Deposits!$C$6:$C$105,B14,Deposits!$A$6:$A$105,"&gt;="&amp;DATE(YEAR('Start Here'!$B$6),MONTH('Start Here'!$B$6),1),Deposits!$A$6:$A$105,"&lt;="&amp;'Start Here'!$B$6))</f>
        <v/>
      </c>
      <c r="E14" s="24" t="str">
        <f aca="false">IF(A14="","",SUMIFS(Deposits!$F$6:$F$105,Deposits!$B$6:$B$105,A14,Deposits!$C$6:$C$105,B14,Deposits!$G$6:$G$105,"&gt;="&amp;DATE(YEAR('Start Here'!$B$6),MONTH('Start Here'!$B$6),1),Deposits!$G$6:$G$105,"&lt;="&amp;'Start Here'!$B$6))</f>
        <v/>
      </c>
      <c r="F14" s="18" t="str">
        <f aca="false">IF(A14="","",C14+D14-E14)</f>
        <v/>
      </c>
      <c r="G14" s="11"/>
      <c r="H14" s="18" t="str">
        <f aca="false">IF(A14="","",G14-F14)</f>
        <v/>
      </c>
      <c r="I14" s="24" t="str">
        <f aca="false">IF(A14="","",SUMIFS(Deposits!$H$6:$H$105,Deposits!$B$6:$B$105,A14,Deposits!$C$6:$C$105,B14,Deposits!$I$6:$I$105,"UNPAID - past due"))</f>
        <v/>
      </c>
      <c r="J14" s="19" t="str">
        <f aca="false">IF(A14="","",IF(I14&gt;'Start Here'!$B$8,"Past-due balance",IF(ABS(H14)&gt;'Start Here'!$B$8,"GL doesn't agree","OK")))</f>
        <v/>
      </c>
    </row>
    <row r="15" customFormat="false" ht="15" hidden="false" customHeight="false" outlineLevel="0" collapsed="false">
      <c r="A15" s="5"/>
      <c r="B15" s="5"/>
      <c r="C15" s="11"/>
      <c r="D15" s="24" t="str">
        <f aca="false">IF(A15="","",SUMIFS(Deposits!$D$6:$D$105,Deposits!$B$6:$B$105,A15,Deposits!$C$6:$C$105,B15,Deposits!$A$6:$A$105,"&gt;="&amp;DATE(YEAR('Start Here'!$B$6),MONTH('Start Here'!$B$6),1),Deposits!$A$6:$A$105,"&lt;="&amp;'Start Here'!$B$6))</f>
        <v/>
      </c>
      <c r="E15" s="24" t="str">
        <f aca="false">IF(A15="","",SUMIFS(Deposits!$F$6:$F$105,Deposits!$B$6:$B$105,A15,Deposits!$C$6:$C$105,B15,Deposits!$G$6:$G$105,"&gt;="&amp;DATE(YEAR('Start Here'!$B$6),MONTH('Start Here'!$B$6),1),Deposits!$G$6:$G$105,"&lt;="&amp;'Start Here'!$B$6))</f>
        <v/>
      </c>
      <c r="F15" s="18" t="str">
        <f aca="false">IF(A15="","",C15+D15-E15)</f>
        <v/>
      </c>
      <c r="G15" s="11"/>
      <c r="H15" s="18" t="str">
        <f aca="false">IF(A15="","",G15-F15)</f>
        <v/>
      </c>
      <c r="I15" s="24" t="str">
        <f aca="false">IF(A15="","",SUMIFS(Deposits!$H$6:$H$105,Deposits!$B$6:$B$105,A15,Deposits!$C$6:$C$105,B15,Deposits!$I$6:$I$105,"UNPAID - past due"))</f>
        <v/>
      </c>
      <c r="J15" s="19" t="str">
        <f aca="false">IF(A15="","",IF(I15&gt;'Start Here'!$B$8,"Past-due balance",IF(ABS(H15)&gt;'Start Here'!$B$8,"GL doesn't agree","OK")))</f>
        <v/>
      </c>
    </row>
    <row r="16" customFormat="false" ht="15" hidden="false" customHeight="false" outlineLevel="0" collapsed="false">
      <c r="A16" s="5"/>
      <c r="B16" s="5"/>
      <c r="C16" s="11"/>
      <c r="D16" s="24" t="str">
        <f aca="false">IF(A16="","",SUMIFS(Deposits!$D$6:$D$105,Deposits!$B$6:$B$105,A16,Deposits!$C$6:$C$105,B16,Deposits!$A$6:$A$105,"&gt;="&amp;DATE(YEAR('Start Here'!$B$6),MONTH('Start Here'!$B$6),1),Deposits!$A$6:$A$105,"&lt;="&amp;'Start Here'!$B$6))</f>
        <v/>
      </c>
      <c r="E16" s="24" t="str">
        <f aca="false">IF(A16="","",SUMIFS(Deposits!$F$6:$F$105,Deposits!$B$6:$B$105,A16,Deposits!$C$6:$C$105,B16,Deposits!$G$6:$G$105,"&gt;="&amp;DATE(YEAR('Start Here'!$B$6),MONTH('Start Here'!$B$6),1),Deposits!$G$6:$G$105,"&lt;="&amp;'Start Here'!$B$6))</f>
        <v/>
      </c>
      <c r="F16" s="18" t="str">
        <f aca="false">IF(A16="","",C16+D16-E16)</f>
        <v/>
      </c>
      <c r="G16" s="11"/>
      <c r="H16" s="18" t="str">
        <f aca="false">IF(A16="","",G16-F16)</f>
        <v/>
      </c>
      <c r="I16" s="24" t="str">
        <f aca="false">IF(A16="","",SUMIFS(Deposits!$H$6:$H$105,Deposits!$B$6:$B$105,A16,Deposits!$C$6:$C$105,B16,Deposits!$I$6:$I$105,"UNPAID - past due"))</f>
        <v/>
      </c>
      <c r="J16" s="19" t="str">
        <f aca="false">IF(A16="","",IF(I16&gt;'Start Here'!$B$8,"Past-due balance",IF(ABS(H16)&gt;'Start Here'!$B$8,"GL doesn't agree","OK")))</f>
        <v/>
      </c>
    </row>
    <row r="17" customFormat="false" ht="15" hidden="false" customHeight="false" outlineLevel="0" collapsed="false">
      <c r="A17" s="5"/>
      <c r="B17" s="5"/>
      <c r="C17" s="11"/>
      <c r="D17" s="24" t="str">
        <f aca="false">IF(A17="","",SUMIFS(Deposits!$D$6:$D$105,Deposits!$B$6:$B$105,A17,Deposits!$C$6:$C$105,B17,Deposits!$A$6:$A$105,"&gt;="&amp;DATE(YEAR('Start Here'!$B$6),MONTH('Start Here'!$B$6),1),Deposits!$A$6:$A$105,"&lt;="&amp;'Start Here'!$B$6))</f>
        <v/>
      </c>
      <c r="E17" s="24" t="str">
        <f aca="false">IF(A17="","",SUMIFS(Deposits!$F$6:$F$105,Deposits!$B$6:$B$105,A17,Deposits!$C$6:$C$105,B17,Deposits!$G$6:$G$105,"&gt;="&amp;DATE(YEAR('Start Here'!$B$6),MONTH('Start Here'!$B$6),1),Deposits!$G$6:$G$105,"&lt;="&amp;'Start Here'!$B$6))</f>
        <v/>
      </c>
      <c r="F17" s="18" t="str">
        <f aca="false">IF(A17="","",C17+D17-E17)</f>
        <v/>
      </c>
      <c r="G17" s="11"/>
      <c r="H17" s="18" t="str">
        <f aca="false">IF(A17="","",G17-F17)</f>
        <v/>
      </c>
      <c r="I17" s="24" t="str">
        <f aca="false">IF(A17="","",SUMIFS(Deposits!$H$6:$H$105,Deposits!$B$6:$B$105,A17,Deposits!$C$6:$C$105,B17,Deposits!$I$6:$I$105,"UNPAID - past due"))</f>
        <v/>
      </c>
      <c r="J17" s="19" t="str">
        <f aca="false">IF(A17="","",IF(I17&gt;'Start Here'!$B$8,"Past-due balance",IF(ABS(H17)&gt;'Start Here'!$B$8,"GL doesn't agree","OK")))</f>
        <v/>
      </c>
    </row>
    <row r="18" customFormat="false" ht="15" hidden="false" customHeight="false" outlineLevel="0" collapsed="false">
      <c r="A18" s="5"/>
      <c r="B18" s="5"/>
      <c r="C18" s="11"/>
      <c r="D18" s="24" t="str">
        <f aca="false">IF(A18="","",SUMIFS(Deposits!$D$6:$D$105,Deposits!$B$6:$B$105,A18,Deposits!$C$6:$C$105,B18,Deposits!$A$6:$A$105,"&gt;="&amp;DATE(YEAR('Start Here'!$B$6),MONTH('Start Here'!$B$6),1),Deposits!$A$6:$A$105,"&lt;="&amp;'Start Here'!$B$6))</f>
        <v/>
      </c>
      <c r="E18" s="24" t="str">
        <f aca="false">IF(A18="","",SUMIFS(Deposits!$F$6:$F$105,Deposits!$B$6:$B$105,A18,Deposits!$C$6:$C$105,B18,Deposits!$G$6:$G$105,"&gt;="&amp;DATE(YEAR('Start Here'!$B$6),MONTH('Start Here'!$B$6),1),Deposits!$G$6:$G$105,"&lt;="&amp;'Start Here'!$B$6))</f>
        <v/>
      </c>
      <c r="F18" s="18" t="str">
        <f aca="false">IF(A18="","",C18+D18-E18)</f>
        <v/>
      </c>
      <c r="G18" s="11"/>
      <c r="H18" s="18" t="str">
        <f aca="false">IF(A18="","",G18-F18)</f>
        <v/>
      </c>
      <c r="I18" s="24" t="str">
        <f aca="false">IF(A18="","",SUMIFS(Deposits!$H$6:$H$105,Deposits!$B$6:$B$105,A18,Deposits!$C$6:$C$105,B18,Deposits!$I$6:$I$105,"UNPAID - past due"))</f>
        <v/>
      </c>
      <c r="J18" s="19" t="str">
        <f aca="false">IF(A18="","",IF(I18&gt;'Start Here'!$B$8,"Past-due balance",IF(ABS(H18)&gt;'Start Here'!$B$8,"GL doesn't agree","OK")))</f>
        <v/>
      </c>
    </row>
    <row r="19" customFormat="false" ht="15" hidden="false" customHeight="false" outlineLevel="0" collapsed="false">
      <c r="A19" s="5"/>
      <c r="B19" s="5"/>
      <c r="C19" s="11"/>
      <c r="D19" s="24" t="str">
        <f aca="false">IF(A19="","",SUMIFS(Deposits!$D$6:$D$105,Deposits!$B$6:$B$105,A19,Deposits!$C$6:$C$105,B19,Deposits!$A$6:$A$105,"&gt;="&amp;DATE(YEAR('Start Here'!$B$6),MONTH('Start Here'!$B$6),1),Deposits!$A$6:$A$105,"&lt;="&amp;'Start Here'!$B$6))</f>
        <v/>
      </c>
      <c r="E19" s="24" t="str">
        <f aca="false">IF(A19="","",SUMIFS(Deposits!$F$6:$F$105,Deposits!$B$6:$B$105,A19,Deposits!$C$6:$C$105,B19,Deposits!$G$6:$G$105,"&gt;="&amp;DATE(YEAR('Start Here'!$B$6),MONTH('Start Here'!$B$6),1),Deposits!$G$6:$G$105,"&lt;="&amp;'Start Here'!$B$6))</f>
        <v/>
      </c>
      <c r="F19" s="18" t="str">
        <f aca="false">IF(A19="","",C19+D19-E19)</f>
        <v/>
      </c>
      <c r="G19" s="11"/>
      <c r="H19" s="18" t="str">
        <f aca="false">IF(A19="","",G19-F19)</f>
        <v/>
      </c>
      <c r="I19" s="24" t="str">
        <f aca="false">IF(A19="","",SUMIFS(Deposits!$H$6:$H$105,Deposits!$B$6:$B$105,A19,Deposits!$C$6:$C$105,B19,Deposits!$I$6:$I$105,"UNPAID - past due"))</f>
        <v/>
      </c>
      <c r="J19" s="19" t="str">
        <f aca="false">IF(A19="","",IF(I19&gt;'Start Here'!$B$8,"Past-due balance",IF(ABS(H19)&gt;'Start Here'!$B$8,"GL doesn't agree","OK")))</f>
        <v/>
      </c>
    </row>
    <row r="20" customFormat="false" ht="15" hidden="false" customHeight="false" outlineLevel="0" collapsed="false">
      <c r="A20" s="5"/>
      <c r="B20" s="5"/>
      <c r="C20" s="11"/>
      <c r="D20" s="24" t="str">
        <f aca="false">IF(A20="","",SUMIFS(Deposits!$D$6:$D$105,Deposits!$B$6:$B$105,A20,Deposits!$C$6:$C$105,B20,Deposits!$A$6:$A$105,"&gt;="&amp;DATE(YEAR('Start Here'!$B$6),MONTH('Start Here'!$B$6),1),Deposits!$A$6:$A$105,"&lt;="&amp;'Start Here'!$B$6))</f>
        <v/>
      </c>
      <c r="E20" s="24" t="str">
        <f aca="false">IF(A20="","",SUMIFS(Deposits!$F$6:$F$105,Deposits!$B$6:$B$105,A20,Deposits!$C$6:$C$105,B20,Deposits!$G$6:$G$105,"&gt;="&amp;DATE(YEAR('Start Here'!$B$6),MONTH('Start Here'!$B$6),1),Deposits!$G$6:$G$105,"&lt;="&amp;'Start Here'!$B$6))</f>
        <v/>
      </c>
      <c r="F20" s="18" t="str">
        <f aca="false">IF(A20="","",C20+D20-E20)</f>
        <v/>
      </c>
      <c r="G20" s="11"/>
      <c r="H20" s="18" t="str">
        <f aca="false">IF(A20="","",G20-F20)</f>
        <v/>
      </c>
      <c r="I20" s="24" t="str">
        <f aca="false">IF(A20="","",SUMIFS(Deposits!$H$6:$H$105,Deposits!$B$6:$B$105,A20,Deposits!$C$6:$C$105,B20,Deposits!$I$6:$I$105,"UNPAID - past due"))</f>
        <v/>
      </c>
      <c r="J20" s="19" t="str">
        <f aca="false">IF(A20="","",IF(I20&gt;'Start Here'!$B$8,"Past-due balance",IF(ABS(H20)&gt;'Start Here'!$B$8,"GL doesn't agree","OK")))</f>
        <v/>
      </c>
    </row>
    <row r="21" customFormat="false" ht="15" hidden="false" customHeight="false" outlineLevel="0" collapsed="false">
      <c r="A21" s="5"/>
      <c r="B21" s="5"/>
      <c r="C21" s="11"/>
      <c r="D21" s="24" t="str">
        <f aca="false">IF(A21="","",SUMIFS(Deposits!$D$6:$D$105,Deposits!$B$6:$B$105,A21,Deposits!$C$6:$C$105,B21,Deposits!$A$6:$A$105,"&gt;="&amp;DATE(YEAR('Start Here'!$B$6),MONTH('Start Here'!$B$6),1),Deposits!$A$6:$A$105,"&lt;="&amp;'Start Here'!$B$6))</f>
        <v/>
      </c>
      <c r="E21" s="24" t="str">
        <f aca="false">IF(A21="","",SUMIFS(Deposits!$F$6:$F$105,Deposits!$B$6:$B$105,A21,Deposits!$C$6:$C$105,B21,Deposits!$G$6:$G$105,"&gt;="&amp;DATE(YEAR('Start Here'!$B$6),MONTH('Start Here'!$B$6),1),Deposits!$G$6:$G$105,"&lt;="&amp;'Start Here'!$B$6))</f>
        <v/>
      </c>
      <c r="F21" s="18" t="str">
        <f aca="false">IF(A21="","",C21+D21-E21)</f>
        <v/>
      </c>
      <c r="G21" s="11"/>
      <c r="H21" s="18" t="str">
        <f aca="false">IF(A21="","",G21-F21)</f>
        <v/>
      </c>
      <c r="I21" s="24" t="str">
        <f aca="false">IF(A21="","",SUMIFS(Deposits!$H$6:$H$105,Deposits!$B$6:$B$105,A21,Deposits!$C$6:$C$105,B21,Deposits!$I$6:$I$105,"UNPAID - past due"))</f>
        <v/>
      </c>
      <c r="J21" s="19" t="str">
        <f aca="false">IF(A21="","",IF(I21&gt;'Start Here'!$B$8,"Past-due balance",IF(ABS(H21)&gt;'Start Here'!$B$8,"GL doesn't agree","OK")))</f>
        <v/>
      </c>
    </row>
    <row r="22" customFormat="false" ht="15" hidden="false" customHeight="false" outlineLevel="0" collapsed="false">
      <c r="A22" s="5"/>
      <c r="B22" s="5"/>
      <c r="C22" s="11"/>
      <c r="D22" s="24" t="str">
        <f aca="false">IF(A22="","",SUMIFS(Deposits!$D$6:$D$105,Deposits!$B$6:$B$105,A22,Deposits!$C$6:$C$105,B22,Deposits!$A$6:$A$105,"&gt;="&amp;DATE(YEAR('Start Here'!$B$6),MONTH('Start Here'!$B$6),1),Deposits!$A$6:$A$105,"&lt;="&amp;'Start Here'!$B$6))</f>
        <v/>
      </c>
      <c r="E22" s="24" t="str">
        <f aca="false">IF(A22="","",SUMIFS(Deposits!$F$6:$F$105,Deposits!$B$6:$B$105,A22,Deposits!$C$6:$C$105,B22,Deposits!$G$6:$G$105,"&gt;="&amp;DATE(YEAR('Start Here'!$B$6),MONTH('Start Here'!$B$6),1),Deposits!$G$6:$G$105,"&lt;="&amp;'Start Here'!$B$6))</f>
        <v/>
      </c>
      <c r="F22" s="18" t="str">
        <f aca="false">IF(A22="","",C22+D22-E22)</f>
        <v/>
      </c>
      <c r="G22" s="11"/>
      <c r="H22" s="18" t="str">
        <f aca="false">IF(A22="","",G22-F22)</f>
        <v/>
      </c>
      <c r="I22" s="24" t="str">
        <f aca="false">IF(A22="","",SUMIFS(Deposits!$H$6:$H$105,Deposits!$B$6:$B$105,A22,Deposits!$C$6:$C$105,B22,Deposits!$I$6:$I$105,"UNPAID - past due"))</f>
        <v/>
      </c>
      <c r="J22" s="19" t="str">
        <f aca="false">IF(A22="","",IF(I22&gt;'Start Here'!$B$8,"Past-due balance",IF(ABS(H22)&gt;'Start Here'!$B$8,"GL doesn't agree","OK")))</f>
        <v/>
      </c>
    </row>
    <row r="23" customFormat="false" ht="15" hidden="false" customHeight="false" outlineLevel="0" collapsed="false">
      <c r="A23" s="5"/>
      <c r="B23" s="5"/>
      <c r="C23" s="11"/>
      <c r="D23" s="24" t="str">
        <f aca="false">IF(A23="","",SUMIFS(Deposits!$D$6:$D$105,Deposits!$B$6:$B$105,A23,Deposits!$C$6:$C$105,B23,Deposits!$A$6:$A$105,"&gt;="&amp;DATE(YEAR('Start Here'!$B$6),MONTH('Start Here'!$B$6),1),Deposits!$A$6:$A$105,"&lt;="&amp;'Start Here'!$B$6))</f>
        <v/>
      </c>
      <c r="E23" s="24" t="str">
        <f aca="false">IF(A23="","",SUMIFS(Deposits!$F$6:$F$105,Deposits!$B$6:$B$105,A23,Deposits!$C$6:$C$105,B23,Deposits!$G$6:$G$105,"&gt;="&amp;DATE(YEAR('Start Here'!$B$6),MONTH('Start Here'!$B$6),1),Deposits!$G$6:$G$105,"&lt;="&amp;'Start Here'!$B$6))</f>
        <v/>
      </c>
      <c r="F23" s="18" t="str">
        <f aca="false">IF(A23="","",C23+D23-E23)</f>
        <v/>
      </c>
      <c r="G23" s="11"/>
      <c r="H23" s="18" t="str">
        <f aca="false">IF(A23="","",G23-F23)</f>
        <v/>
      </c>
      <c r="I23" s="24" t="str">
        <f aca="false">IF(A23="","",SUMIFS(Deposits!$H$6:$H$105,Deposits!$B$6:$B$105,A23,Deposits!$C$6:$C$105,B23,Deposits!$I$6:$I$105,"UNPAID - past due"))</f>
        <v/>
      </c>
      <c r="J23" s="19" t="str">
        <f aca="false">IF(A23="","",IF(I23&gt;'Start Here'!$B$8,"Past-due balance",IF(ABS(H23)&gt;'Start Here'!$B$8,"GL doesn't agree","OK")))</f>
        <v/>
      </c>
    </row>
    <row r="24" customFormat="false" ht="15" hidden="false" customHeight="false" outlineLevel="0" collapsed="false">
      <c r="A24" s="5"/>
      <c r="B24" s="5"/>
      <c r="C24" s="11"/>
      <c r="D24" s="24" t="str">
        <f aca="false">IF(A24="","",SUMIFS(Deposits!$D$6:$D$105,Deposits!$B$6:$B$105,A24,Deposits!$C$6:$C$105,B24,Deposits!$A$6:$A$105,"&gt;="&amp;DATE(YEAR('Start Here'!$B$6),MONTH('Start Here'!$B$6),1),Deposits!$A$6:$A$105,"&lt;="&amp;'Start Here'!$B$6))</f>
        <v/>
      </c>
      <c r="E24" s="24" t="str">
        <f aca="false">IF(A24="","",SUMIFS(Deposits!$F$6:$F$105,Deposits!$B$6:$B$105,A24,Deposits!$C$6:$C$105,B24,Deposits!$G$6:$G$105,"&gt;="&amp;DATE(YEAR('Start Here'!$B$6),MONTH('Start Here'!$B$6),1),Deposits!$G$6:$G$105,"&lt;="&amp;'Start Here'!$B$6))</f>
        <v/>
      </c>
      <c r="F24" s="18" t="str">
        <f aca="false">IF(A24="","",C24+D24-E24)</f>
        <v/>
      </c>
      <c r="G24" s="11"/>
      <c r="H24" s="18" t="str">
        <f aca="false">IF(A24="","",G24-F24)</f>
        <v/>
      </c>
      <c r="I24" s="24" t="str">
        <f aca="false">IF(A24="","",SUMIFS(Deposits!$H$6:$H$105,Deposits!$B$6:$B$105,A24,Deposits!$C$6:$C$105,B24,Deposits!$I$6:$I$105,"UNPAID - past due"))</f>
        <v/>
      </c>
      <c r="J24" s="19" t="str">
        <f aca="false">IF(A24="","",IF(I24&gt;'Start Here'!$B$8,"Past-due balance",IF(ABS(H24)&gt;'Start Here'!$B$8,"GL doesn't agree","OK")))</f>
        <v/>
      </c>
    </row>
    <row r="25" customFormat="false" ht="15" hidden="false" customHeight="false" outlineLevel="0" collapsed="false">
      <c r="A25" s="5"/>
      <c r="B25" s="5"/>
      <c r="C25" s="11"/>
      <c r="D25" s="24" t="str">
        <f aca="false">IF(A25="","",SUMIFS(Deposits!$D$6:$D$105,Deposits!$B$6:$B$105,A25,Deposits!$C$6:$C$105,B25,Deposits!$A$6:$A$105,"&gt;="&amp;DATE(YEAR('Start Here'!$B$6),MONTH('Start Here'!$B$6),1),Deposits!$A$6:$A$105,"&lt;="&amp;'Start Here'!$B$6))</f>
        <v/>
      </c>
      <c r="E25" s="24" t="str">
        <f aca="false">IF(A25="","",SUMIFS(Deposits!$F$6:$F$105,Deposits!$B$6:$B$105,A25,Deposits!$C$6:$C$105,B25,Deposits!$G$6:$G$105,"&gt;="&amp;DATE(YEAR('Start Here'!$B$6),MONTH('Start Here'!$B$6),1),Deposits!$G$6:$G$105,"&lt;="&amp;'Start Here'!$B$6))</f>
        <v/>
      </c>
      <c r="F25" s="18" t="str">
        <f aca="false">IF(A25="","",C25+D25-E25)</f>
        <v/>
      </c>
      <c r="G25" s="11"/>
      <c r="H25" s="18" t="str">
        <f aca="false">IF(A25="","",G25-F25)</f>
        <v/>
      </c>
      <c r="I25" s="24" t="str">
        <f aca="false">IF(A25="","",SUMIFS(Deposits!$H$6:$H$105,Deposits!$B$6:$B$105,A25,Deposits!$C$6:$C$105,B25,Deposits!$I$6:$I$105,"UNPAID - past due"))</f>
        <v/>
      </c>
      <c r="J25" s="19" t="str">
        <f aca="false">IF(A25="","",IF(I25&gt;'Start Here'!$B$8,"Past-due balance",IF(ABS(H25)&gt;'Start Here'!$B$8,"GL doesn't agree","OK")))</f>
        <v/>
      </c>
    </row>
    <row r="26" customFormat="false" ht="15" hidden="false" customHeight="false" outlineLevel="0" collapsed="false">
      <c r="A26" s="5"/>
      <c r="B26" s="5"/>
      <c r="C26" s="11"/>
      <c r="D26" s="24" t="str">
        <f aca="false">IF(A26="","",SUMIFS(Deposits!$D$6:$D$105,Deposits!$B$6:$B$105,A26,Deposits!$C$6:$C$105,B26,Deposits!$A$6:$A$105,"&gt;="&amp;DATE(YEAR('Start Here'!$B$6),MONTH('Start Here'!$B$6),1),Deposits!$A$6:$A$105,"&lt;="&amp;'Start Here'!$B$6))</f>
        <v/>
      </c>
      <c r="E26" s="24" t="str">
        <f aca="false">IF(A26="","",SUMIFS(Deposits!$F$6:$F$105,Deposits!$B$6:$B$105,A26,Deposits!$C$6:$C$105,B26,Deposits!$G$6:$G$105,"&gt;="&amp;DATE(YEAR('Start Here'!$B$6),MONTH('Start Here'!$B$6),1),Deposits!$G$6:$G$105,"&lt;="&amp;'Start Here'!$B$6))</f>
        <v/>
      </c>
      <c r="F26" s="18" t="str">
        <f aca="false">IF(A26="","",C26+D26-E26)</f>
        <v/>
      </c>
      <c r="G26" s="11"/>
      <c r="H26" s="18" t="str">
        <f aca="false">IF(A26="","",G26-F26)</f>
        <v/>
      </c>
      <c r="I26" s="24" t="str">
        <f aca="false">IF(A26="","",SUMIFS(Deposits!$H$6:$H$105,Deposits!$B$6:$B$105,A26,Deposits!$C$6:$C$105,B26,Deposits!$I$6:$I$105,"UNPAID - past due"))</f>
        <v/>
      </c>
      <c r="J26" s="19" t="str">
        <f aca="false">IF(A26="","",IF(I26&gt;'Start Here'!$B$8,"Past-due balance",IF(ABS(H26)&gt;'Start Here'!$B$8,"GL doesn't agree","OK")))</f>
        <v/>
      </c>
    </row>
    <row r="27" customFormat="false" ht="15" hidden="false" customHeight="false" outlineLevel="0" collapsed="false">
      <c r="A27" s="5"/>
      <c r="B27" s="5"/>
      <c r="C27" s="11"/>
      <c r="D27" s="24" t="str">
        <f aca="false">IF(A27="","",SUMIFS(Deposits!$D$6:$D$105,Deposits!$B$6:$B$105,A27,Deposits!$C$6:$C$105,B27,Deposits!$A$6:$A$105,"&gt;="&amp;DATE(YEAR('Start Here'!$B$6),MONTH('Start Here'!$B$6),1),Deposits!$A$6:$A$105,"&lt;="&amp;'Start Here'!$B$6))</f>
        <v/>
      </c>
      <c r="E27" s="24" t="str">
        <f aca="false">IF(A27="","",SUMIFS(Deposits!$F$6:$F$105,Deposits!$B$6:$B$105,A27,Deposits!$C$6:$C$105,B27,Deposits!$G$6:$G$105,"&gt;="&amp;DATE(YEAR('Start Here'!$B$6),MONTH('Start Here'!$B$6),1),Deposits!$G$6:$G$105,"&lt;="&amp;'Start Here'!$B$6))</f>
        <v/>
      </c>
      <c r="F27" s="18" t="str">
        <f aca="false">IF(A27="","",C27+D27-E27)</f>
        <v/>
      </c>
      <c r="G27" s="11"/>
      <c r="H27" s="18" t="str">
        <f aca="false">IF(A27="","",G27-F27)</f>
        <v/>
      </c>
      <c r="I27" s="24" t="str">
        <f aca="false">IF(A27="","",SUMIFS(Deposits!$H$6:$H$105,Deposits!$B$6:$B$105,A27,Deposits!$C$6:$C$105,B27,Deposits!$I$6:$I$105,"UNPAID - past due"))</f>
        <v/>
      </c>
      <c r="J27" s="19" t="str">
        <f aca="false">IF(A27="","",IF(I27&gt;'Start Here'!$B$8,"Past-due balance",IF(ABS(H27)&gt;'Start Here'!$B$8,"GL doesn't agree","OK")))</f>
        <v/>
      </c>
    </row>
    <row r="28" customFormat="false" ht="15" hidden="false" customHeight="false" outlineLevel="0" collapsed="false">
      <c r="A28" s="5"/>
      <c r="B28" s="5"/>
      <c r="C28" s="11"/>
      <c r="D28" s="24" t="str">
        <f aca="false">IF(A28="","",SUMIFS(Deposits!$D$6:$D$105,Deposits!$B$6:$B$105,A28,Deposits!$C$6:$C$105,B28,Deposits!$A$6:$A$105,"&gt;="&amp;DATE(YEAR('Start Here'!$B$6),MONTH('Start Here'!$B$6),1),Deposits!$A$6:$A$105,"&lt;="&amp;'Start Here'!$B$6))</f>
        <v/>
      </c>
      <c r="E28" s="24" t="str">
        <f aca="false">IF(A28="","",SUMIFS(Deposits!$F$6:$F$105,Deposits!$B$6:$B$105,A28,Deposits!$C$6:$C$105,B28,Deposits!$G$6:$G$105,"&gt;="&amp;DATE(YEAR('Start Here'!$B$6),MONTH('Start Here'!$B$6),1),Deposits!$G$6:$G$105,"&lt;="&amp;'Start Here'!$B$6))</f>
        <v/>
      </c>
      <c r="F28" s="18" t="str">
        <f aca="false">IF(A28="","",C28+D28-E28)</f>
        <v/>
      </c>
      <c r="G28" s="11"/>
      <c r="H28" s="18" t="str">
        <f aca="false">IF(A28="","",G28-F28)</f>
        <v/>
      </c>
      <c r="I28" s="24" t="str">
        <f aca="false">IF(A28="","",SUMIFS(Deposits!$H$6:$H$105,Deposits!$B$6:$B$105,A28,Deposits!$C$6:$C$105,B28,Deposits!$I$6:$I$105,"UNPAID - past due"))</f>
        <v/>
      </c>
      <c r="J28" s="19" t="str">
        <f aca="false">IF(A28="","",IF(I28&gt;'Start Here'!$B$8,"Past-due balance",IF(ABS(H28)&gt;'Start Here'!$B$8,"GL doesn't agree","OK")))</f>
        <v/>
      </c>
    </row>
    <row r="29" customFormat="false" ht="15" hidden="false" customHeight="false" outlineLevel="0" collapsed="false">
      <c r="A29" s="5"/>
      <c r="B29" s="5"/>
      <c r="C29" s="11"/>
      <c r="D29" s="24" t="str">
        <f aca="false">IF(A29="","",SUMIFS(Deposits!$D$6:$D$105,Deposits!$B$6:$B$105,A29,Deposits!$C$6:$C$105,B29,Deposits!$A$6:$A$105,"&gt;="&amp;DATE(YEAR('Start Here'!$B$6),MONTH('Start Here'!$B$6),1),Deposits!$A$6:$A$105,"&lt;="&amp;'Start Here'!$B$6))</f>
        <v/>
      </c>
      <c r="E29" s="24" t="str">
        <f aca="false">IF(A29="","",SUMIFS(Deposits!$F$6:$F$105,Deposits!$B$6:$B$105,A29,Deposits!$C$6:$C$105,B29,Deposits!$G$6:$G$105,"&gt;="&amp;DATE(YEAR('Start Here'!$B$6),MONTH('Start Here'!$B$6),1),Deposits!$G$6:$G$105,"&lt;="&amp;'Start Here'!$B$6))</f>
        <v/>
      </c>
      <c r="F29" s="18" t="str">
        <f aca="false">IF(A29="","",C29+D29-E29)</f>
        <v/>
      </c>
      <c r="G29" s="11"/>
      <c r="H29" s="18" t="str">
        <f aca="false">IF(A29="","",G29-F29)</f>
        <v/>
      </c>
      <c r="I29" s="24" t="str">
        <f aca="false">IF(A29="","",SUMIFS(Deposits!$H$6:$H$105,Deposits!$B$6:$B$105,A29,Deposits!$C$6:$C$105,B29,Deposits!$I$6:$I$105,"UNPAID - past due"))</f>
        <v/>
      </c>
      <c r="J29" s="19" t="str">
        <f aca="false">IF(A29="","",IF(I29&gt;'Start Here'!$B$8,"Past-due balance",IF(ABS(H29)&gt;'Start Here'!$B$8,"GL doesn't agree","OK")))</f>
        <v/>
      </c>
    </row>
    <row r="30" customFormat="false" ht="15" hidden="false" customHeight="false" outlineLevel="0" collapsed="false">
      <c r="A30" s="5"/>
      <c r="B30" s="5"/>
      <c r="C30" s="11"/>
      <c r="D30" s="24" t="str">
        <f aca="false">IF(A30="","",SUMIFS(Deposits!$D$6:$D$105,Deposits!$B$6:$B$105,A30,Deposits!$C$6:$C$105,B30,Deposits!$A$6:$A$105,"&gt;="&amp;DATE(YEAR('Start Here'!$B$6),MONTH('Start Here'!$B$6),1),Deposits!$A$6:$A$105,"&lt;="&amp;'Start Here'!$B$6))</f>
        <v/>
      </c>
      <c r="E30" s="24" t="str">
        <f aca="false">IF(A30="","",SUMIFS(Deposits!$F$6:$F$105,Deposits!$B$6:$B$105,A30,Deposits!$C$6:$C$105,B30,Deposits!$G$6:$G$105,"&gt;="&amp;DATE(YEAR('Start Here'!$B$6),MONTH('Start Here'!$B$6),1),Deposits!$G$6:$G$105,"&lt;="&amp;'Start Here'!$B$6))</f>
        <v/>
      </c>
      <c r="F30" s="18" t="str">
        <f aca="false">IF(A30="","",C30+D30-E30)</f>
        <v/>
      </c>
      <c r="G30" s="11"/>
      <c r="H30" s="18" t="str">
        <f aca="false">IF(A30="","",G30-F30)</f>
        <v/>
      </c>
      <c r="I30" s="24" t="str">
        <f aca="false">IF(A30="","",SUMIFS(Deposits!$H$6:$H$105,Deposits!$B$6:$B$105,A30,Deposits!$C$6:$C$105,B30,Deposits!$I$6:$I$105,"UNPAID - past due"))</f>
        <v/>
      </c>
      <c r="J30" s="19" t="str">
        <f aca="false">IF(A30="","",IF(I30&gt;'Start Here'!$B$8,"Past-due balance",IF(ABS(H30)&gt;'Start Here'!$B$8,"GL doesn't agree","OK")))</f>
        <v/>
      </c>
    </row>
    <row r="32" customFormat="false" ht="15" hidden="false" customHeight="false" outlineLevel="0" collapsed="false">
      <c r="A32" s="6" t="s">
        <v>130</v>
      </c>
    </row>
  </sheetData>
  <conditionalFormatting sqref="J6:J30">
    <cfRule type="expression" priority="2" aboveAverage="0" equalAverage="0" bottom="0" percent="0" rank="0" text="" dxfId="0">
      <formula>LEFT(J6,2)="OK"</formula>
    </cfRule>
    <cfRule type="expression" priority="3" aboveAverage="0" equalAverage="0" bottom="0" percent="0" rank="0" text="" dxfId="1">
      <formula>AND(J6&lt;&gt;"",LEFT(J6,2)&lt;&gt;"OK",J6&lt;&gt;"Not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4" min="4" style="0" width="13"/>
    <col collapsed="false" customWidth="true" hidden="false" outlineLevel="0" max="6" min="5" style="0" width="14"/>
    <col collapsed="false" customWidth="true" hidden="false" outlineLevel="0" max="7" min="7" style="0" width="18"/>
    <col collapsed="false" customWidth="true" hidden="false" outlineLevel="0" max="8" min="8" style="0" width="13"/>
    <col collapsed="false" customWidth="true" hidden="false" outlineLevel="0" max="9" min="9" style="0" width="22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131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132</v>
      </c>
      <c r="B5" s="12" t="s">
        <v>133</v>
      </c>
      <c r="C5" s="12" t="s">
        <v>134</v>
      </c>
      <c r="D5" s="12" t="s">
        <v>135</v>
      </c>
      <c r="E5" s="12" t="s">
        <v>136</v>
      </c>
      <c r="F5" s="12" t="s">
        <v>137</v>
      </c>
      <c r="G5" s="12" t="s">
        <v>138</v>
      </c>
      <c r="H5" s="12" t="s">
        <v>139</v>
      </c>
      <c r="I5" s="12" t="s">
        <v>59</v>
      </c>
    </row>
    <row r="6" customFormat="false" ht="15" hidden="false" customHeight="false" outlineLevel="0" collapsed="false">
      <c r="A6" s="5" t="s">
        <v>121</v>
      </c>
      <c r="B6" s="5" t="s">
        <v>140</v>
      </c>
      <c r="C6" s="5" t="s">
        <v>141</v>
      </c>
      <c r="D6" s="5" t="s">
        <v>142</v>
      </c>
      <c r="E6" s="10" t="n">
        <v>0.0295</v>
      </c>
      <c r="F6" s="10" t="n">
        <v>0.0295</v>
      </c>
      <c r="G6" s="5" t="s">
        <v>143</v>
      </c>
      <c r="H6" s="25" t="n">
        <f aca="false">IF(A6="","",COUNTIF(Employees!$C$6:$C$205,A6))</f>
        <v>3</v>
      </c>
      <c r="I6" s="19" t="str">
        <f aca="false">IF(A6="","",IF(AND(H6&gt;0,B6="Y",C6&lt;&gt;"Y"),"No withholding account",IF(AND(H6&gt;0,D6&lt;&gt;"Y"),"No SUI account",IF(AND(E6&lt;&gt;"",F6&lt;&gt;"",ABS(E6-F6)&gt;0.00001),"SUI rate mismatch","OK"))))</f>
        <v>OK</v>
      </c>
    </row>
    <row r="7" customFormat="false" ht="15" hidden="false" customHeight="false" outlineLevel="0" collapsed="false">
      <c r="A7" s="5" t="s">
        <v>116</v>
      </c>
      <c r="B7" s="5" t="s">
        <v>142</v>
      </c>
      <c r="C7" s="5" t="s">
        <v>142</v>
      </c>
      <c r="D7" s="5" t="s">
        <v>142</v>
      </c>
      <c r="E7" s="10" t="n">
        <v>0.027</v>
      </c>
      <c r="F7" s="10" t="n">
        <v>0.031</v>
      </c>
      <c r="G7" s="5" t="s">
        <v>143</v>
      </c>
      <c r="H7" s="25" t="n">
        <f aca="false">IF(A7="","",COUNTIF(Employees!$C$6:$C$205,A7))</f>
        <v>2</v>
      </c>
      <c r="I7" s="19" t="str">
        <f aca="false">IF(A7="","",IF(AND(H7&gt;0,B7="Y",C7&lt;&gt;"Y"),"No withholding account",IF(AND(H7&gt;0,D7&lt;&gt;"Y"),"No SUI account",IF(AND(E7&lt;&gt;"",F7&lt;&gt;"",ABS(E7-F7)&gt;0.00001),"SUI rate mismatch","OK"))))</f>
        <v>SUI rate mismatch</v>
      </c>
    </row>
    <row r="8" customFormat="false" ht="15" hidden="false" customHeight="false" outlineLevel="0" collapsed="false">
      <c r="A8" s="5" t="s">
        <v>144</v>
      </c>
      <c r="B8" s="5" t="s">
        <v>140</v>
      </c>
      <c r="C8" s="5" t="s">
        <v>141</v>
      </c>
      <c r="D8" s="5" t="s">
        <v>140</v>
      </c>
      <c r="E8" s="10"/>
      <c r="F8" s="10"/>
      <c r="G8" s="5" t="s">
        <v>143</v>
      </c>
      <c r="H8" s="25" t="n">
        <f aca="false">IF(A8="","",COUNTIF(Employees!$C$6:$C$205,A8))</f>
        <v>1</v>
      </c>
      <c r="I8" s="19" t="str">
        <f aca="false">IF(A8="","",IF(AND(H8&gt;0,B8="Y",C8&lt;&gt;"Y"),"No withholding account",IF(AND(H8&gt;0,D8&lt;&gt;"Y"),"No SUI account",IF(AND(E8&lt;&gt;"",F8&lt;&gt;"",ABS(E8-F8)&gt;0.00001),"SUI rate mismatch","OK"))))</f>
        <v>No SUI account</v>
      </c>
    </row>
    <row r="9" customFormat="false" ht="15" hidden="false" customHeight="false" outlineLevel="0" collapsed="false">
      <c r="A9" s="5"/>
      <c r="B9" s="5"/>
      <c r="C9" s="5"/>
      <c r="D9" s="5"/>
      <c r="E9" s="10"/>
      <c r="F9" s="10"/>
      <c r="G9" s="5"/>
      <c r="H9" s="25" t="str">
        <f aca="false">IF(A9="","",COUNTIF(Employees!$C$6:$C$205,A9))</f>
        <v/>
      </c>
      <c r="I9" s="19" t="str">
        <f aca="false">IF(A9="","",IF(AND(H9&gt;0,B9="Y",C9&lt;&gt;"Y"),"No withholding account",IF(AND(H9&gt;0,D9&lt;&gt;"Y"),"No SUI account",IF(AND(E9&lt;&gt;"",F9&lt;&gt;"",ABS(E9-F9)&gt;0.00001),"SUI rate mismatch","OK"))))</f>
        <v/>
      </c>
    </row>
    <row r="10" customFormat="false" ht="15" hidden="false" customHeight="false" outlineLevel="0" collapsed="false">
      <c r="A10" s="5"/>
      <c r="B10" s="5"/>
      <c r="C10" s="5"/>
      <c r="D10" s="5"/>
      <c r="E10" s="10"/>
      <c r="F10" s="10"/>
      <c r="G10" s="5"/>
      <c r="H10" s="25" t="str">
        <f aca="false">IF(A10="","",COUNTIF(Employees!$C$6:$C$205,A10))</f>
        <v/>
      </c>
      <c r="I10" s="19" t="str">
        <f aca="false">IF(A10="","",IF(AND(H10&gt;0,B10="Y",C10&lt;&gt;"Y"),"No withholding account",IF(AND(H10&gt;0,D10&lt;&gt;"Y"),"No SUI account",IF(AND(E10&lt;&gt;"",F10&lt;&gt;"",ABS(E10-F10)&gt;0.00001),"SUI rate mismatch","OK"))))</f>
        <v/>
      </c>
    </row>
    <row r="11" customFormat="false" ht="15" hidden="false" customHeight="false" outlineLevel="0" collapsed="false">
      <c r="A11" s="5"/>
      <c r="B11" s="5"/>
      <c r="C11" s="5"/>
      <c r="D11" s="5"/>
      <c r="E11" s="10"/>
      <c r="F11" s="10"/>
      <c r="G11" s="5"/>
      <c r="H11" s="25" t="str">
        <f aca="false">IF(A11="","",COUNTIF(Employees!$C$6:$C$205,A11))</f>
        <v/>
      </c>
      <c r="I11" s="19" t="str">
        <f aca="false">IF(A11="","",IF(AND(H11&gt;0,B11="Y",C11&lt;&gt;"Y"),"No withholding account",IF(AND(H11&gt;0,D11&lt;&gt;"Y"),"No SUI account",IF(AND(E11&lt;&gt;"",F11&lt;&gt;"",ABS(E11-F11)&gt;0.00001),"SUI rate mismatch","OK"))))</f>
        <v/>
      </c>
    </row>
    <row r="12" customFormat="false" ht="15" hidden="false" customHeight="false" outlineLevel="0" collapsed="false">
      <c r="A12" s="5"/>
      <c r="B12" s="5"/>
      <c r="C12" s="5"/>
      <c r="D12" s="5"/>
      <c r="E12" s="10"/>
      <c r="F12" s="10"/>
      <c r="G12" s="5"/>
      <c r="H12" s="25" t="str">
        <f aca="false">IF(A12="","",COUNTIF(Employees!$C$6:$C$205,A12))</f>
        <v/>
      </c>
      <c r="I12" s="19" t="str">
        <f aca="false">IF(A12="","",IF(AND(H12&gt;0,B12="Y",C12&lt;&gt;"Y"),"No withholding account",IF(AND(H12&gt;0,D12&lt;&gt;"Y"),"No SUI account",IF(AND(E12&lt;&gt;"",F12&lt;&gt;"",ABS(E12-F12)&gt;0.00001),"SUI rate mismatch","OK"))))</f>
        <v/>
      </c>
    </row>
    <row r="13" customFormat="false" ht="15" hidden="false" customHeight="false" outlineLevel="0" collapsed="false">
      <c r="A13" s="5"/>
      <c r="B13" s="5"/>
      <c r="C13" s="5"/>
      <c r="D13" s="5"/>
      <c r="E13" s="10"/>
      <c r="F13" s="10"/>
      <c r="G13" s="5"/>
      <c r="H13" s="25" t="str">
        <f aca="false">IF(A13="","",COUNTIF(Employees!$C$6:$C$205,A13))</f>
        <v/>
      </c>
      <c r="I13" s="19" t="str">
        <f aca="false">IF(A13="","",IF(AND(H13&gt;0,B13="Y",C13&lt;&gt;"Y"),"No withholding account",IF(AND(H13&gt;0,D13&lt;&gt;"Y"),"No SUI account",IF(AND(E13&lt;&gt;"",F13&lt;&gt;"",ABS(E13-F13)&gt;0.00001),"SUI rate mismatch","OK"))))</f>
        <v/>
      </c>
    </row>
    <row r="14" customFormat="false" ht="15" hidden="false" customHeight="false" outlineLevel="0" collapsed="false">
      <c r="A14" s="5"/>
      <c r="B14" s="5"/>
      <c r="C14" s="5"/>
      <c r="D14" s="5"/>
      <c r="E14" s="10"/>
      <c r="F14" s="10"/>
      <c r="G14" s="5"/>
      <c r="H14" s="25" t="str">
        <f aca="false">IF(A14="","",COUNTIF(Employees!$C$6:$C$205,A14))</f>
        <v/>
      </c>
      <c r="I14" s="19" t="str">
        <f aca="false">IF(A14="","",IF(AND(H14&gt;0,B14="Y",C14&lt;&gt;"Y"),"No withholding account",IF(AND(H14&gt;0,D14&lt;&gt;"Y"),"No SUI account",IF(AND(E14&lt;&gt;"",F14&lt;&gt;"",ABS(E14-F14)&gt;0.00001),"SUI rate mismatch","OK"))))</f>
        <v/>
      </c>
    </row>
    <row r="15" customFormat="false" ht="15" hidden="false" customHeight="false" outlineLevel="0" collapsed="false">
      <c r="A15" s="5"/>
      <c r="B15" s="5"/>
      <c r="C15" s="5"/>
      <c r="D15" s="5"/>
      <c r="E15" s="10"/>
      <c r="F15" s="10"/>
      <c r="G15" s="5"/>
      <c r="H15" s="25" t="str">
        <f aca="false">IF(A15="","",COUNTIF(Employees!$C$6:$C$205,A15))</f>
        <v/>
      </c>
      <c r="I15" s="19" t="str">
        <f aca="false">IF(A15="","",IF(AND(H15&gt;0,B15="Y",C15&lt;&gt;"Y"),"No withholding account",IF(AND(H15&gt;0,D15&lt;&gt;"Y"),"No SUI account",IF(AND(E15&lt;&gt;"",F15&lt;&gt;"",ABS(E15-F15)&gt;0.00001),"SUI rate mismatch","OK"))))</f>
        <v/>
      </c>
    </row>
    <row r="16" customFormat="false" ht="15" hidden="false" customHeight="false" outlineLevel="0" collapsed="false">
      <c r="A16" s="5"/>
      <c r="B16" s="5"/>
      <c r="C16" s="5"/>
      <c r="D16" s="5"/>
      <c r="E16" s="10"/>
      <c r="F16" s="10"/>
      <c r="G16" s="5"/>
      <c r="H16" s="25" t="str">
        <f aca="false">IF(A16="","",COUNTIF(Employees!$C$6:$C$205,A16))</f>
        <v/>
      </c>
      <c r="I16" s="19" t="str">
        <f aca="false">IF(A16="","",IF(AND(H16&gt;0,B16="Y",C16&lt;&gt;"Y"),"No withholding account",IF(AND(H16&gt;0,D16&lt;&gt;"Y"),"No SUI account",IF(AND(E16&lt;&gt;"",F16&lt;&gt;"",ABS(E16-F16)&gt;0.00001),"SUI rate mismatch","OK"))))</f>
        <v/>
      </c>
    </row>
    <row r="17" customFormat="false" ht="15" hidden="false" customHeight="false" outlineLevel="0" collapsed="false">
      <c r="A17" s="5"/>
      <c r="B17" s="5"/>
      <c r="C17" s="5"/>
      <c r="D17" s="5"/>
      <c r="E17" s="10"/>
      <c r="F17" s="10"/>
      <c r="G17" s="5"/>
      <c r="H17" s="25" t="str">
        <f aca="false">IF(A17="","",COUNTIF(Employees!$C$6:$C$205,A17))</f>
        <v/>
      </c>
      <c r="I17" s="19" t="str">
        <f aca="false">IF(A17="","",IF(AND(H17&gt;0,B17="Y",C17&lt;&gt;"Y"),"No withholding account",IF(AND(H17&gt;0,D17&lt;&gt;"Y"),"No SUI account",IF(AND(E17&lt;&gt;"",F17&lt;&gt;"",ABS(E17-F17)&gt;0.00001),"SUI rate mismatch","OK"))))</f>
        <v/>
      </c>
    </row>
    <row r="18" customFormat="false" ht="15" hidden="false" customHeight="false" outlineLevel="0" collapsed="false">
      <c r="A18" s="5"/>
      <c r="B18" s="5"/>
      <c r="C18" s="5"/>
      <c r="D18" s="5"/>
      <c r="E18" s="10"/>
      <c r="F18" s="10"/>
      <c r="G18" s="5"/>
      <c r="H18" s="25" t="str">
        <f aca="false">IF(A18="","",COUNTIF(Employees!$C$6:$C$205,A18))</f>
        <v/>
      </c>
      <c r="I18" s="19" t="str">
        <f aca="false">IF(A18="","",IF(AND(H18&gt;0,B18="Y",C18&lt;&gt;"Y"),"No withholding account",IF(AND(H18&gt;0,D18&lt;&gt;"Y"),"No SUI account",IF(AND(E18&lt;&gt;"",F18&lt;&gt;"",ABS(E18-F18)&gt;0.00001),"SUI rate mismatch","OK"))))</f>
        <v/>
      </c>
    </row>
    <row r="19" customFormat="false" ht="15" hidden="false" customHeight="false" outlineLevel="0" collapsed="false">
      <c r="A19" s="5"/>
      <c r="B19" s="5"/>
      <c r="C19" s="5"/>
      <c r="D19" s="5"/>
      <c r="E19" s="10"/>
      <c r="F19" s="10"/>
      <c r="G19" s="5"/>
      <c r="H19" s="25" t="str">
        <f aca="false">IF(A19="","",COUNTIF(Employees!$C$6:$C$205,A19))</f>
        <v/>
      </c>
      <c r="I19" s="19" t="str">
        <f aca="false">IF(A19="","",IF(AND(H19&gt;0,B19="Y",C19&lt;&gt;"Y"),"No withholding account",IF(AND(H19&gt;0,D19&lt;&gt;"Y"),"No SUI account",IF(AND(E19&lt;&gt;"",F19&lt;&gt;"",ABS(E19-F19)&gt;0.00001),"SUI rate mismatch","OK"))))</f>
        <v/>
      </c>
    </row>
    <row r="20" customFormat="false" ht="15" hidden="false" customHeight="false" outlineLevel="0" collapsed="false">
      <c r="A20" s="5"/>
      <c r="B20" s="5"/>
      <c r="C20" s="5"/>
      <c r="D20" s="5"/>
      <c r="E20" s="10"/>
      <c r="F20" s="10"/>
      <c r="G20" s="5"/>
      <c r="H20" s="25" t="str">
        <f aca="false">IF(A20="","",COUNTIF(Employees!$C$6:$C$205,A20))</f>
        <v/>
      </c>
      <c r="I20" s="19" t="str">
        <f aca="false">IF(A20="","",IF(AND(H20&gt;0,B20="Y",C20&lt;&gt;"Y"),"No withholding account",IF(AND(H20&gt;0,D20&lt;&gt;"Y"),"No SUI account",IF(AND(E20&lt;&gt;"",F20&lt;&gt;"",ABS(E20-F20)&gt;0.00001),"SUI rate mismatch","OK"))))</f>
        <v/>
      </c>
    </row>
    <row r="21" customFormat="false" ht="15" hidden="false" customHeight="false" outlineLevel="0" collapsed="false">
      <c r="A21" s="5"/>
      <c r="B21" s="5"/>
      <c r="C21" s="5"/>
      <c r="D21" s="5"/>
      <c r="E21" s="10"/>
      <c r="F21" s="10"/>
      <c r="G21" s="5"/>
      <c r="H21" s="25" t="str">
        <f aca="false">IF(A21="","",COUNTIF(Employees!$C$6:$C$205,A21))</f>
        <v/>
      </c>
      <c r="I21" s="19" t="str">
        <f aca="false">IF(A21="","",IF(AND(H21&gt;0,B21="Y",C21&lt;&gt;"Y"),"No withholding account",IF(AND(H21&gt;0,D21&lt;&gt;"Y"),"No SUI account",IF(AND(E21&lt;&gt;"",F21&lt;&gt;"",ABS(E21-F21)&gt;0.00001),"SUI rate mismatch","OK"))))</f>
        <v/>
      </c>
    </row>
    <row r="22" customFormat="false" ht="15" hidden="false" customHeight="false" outlineLevel="0" collapsed="false">
      <c r="A22" s="5"/>
      <c r="B22" s="5"/>
      <c r="C22" s="5"/>
      <c r="D22" s="5"/>
      <c r="E22" s="10"/>
      <c r="F22" s="10"/>
      <c r="G22" s="5"/>
      <c r="H22" s="25" t="str">
        <f aca="false">IF(A22="","",COUNTIF(Employees!$C$6:$C$205,A22))</f>
        <v/>
      </c>
      <c r="I22" s="19" t="str">
        <f aca="false">IF(A22="","",IF(AND(H22&gt;0,B22="Y",C22&lt;&gt;"Y"),"No withholding account",IF(AND(H22&gt;0,D22&lt;&gt;"Y"),"No SUI account",IF(AND(E22&lt;&gt;"",F22&lt;&gt;"",ABS(E22-F22)&gt;0.00001),"SUI rate mismatch","OK"))))</f>
        <v/>
      </c>
    </row>
    <row r="23" customFormat="false" ht="15" hidden="false" customHeight="false" outlineLevel="0" collapsed="false">
      <c r="A23" s="5"/>
      <c r="B23" s="5"/>
      <c r="C23" s="5"/>
      <c r="D23" s="5"/>
      <c r="E23" s="10"/>
      <c r="F23" s="10"/>
      <c r="G23" s="5"/>
      <c r="H23" s="25" t="str">
        <f aca="false">IF(A23="","",COUNTIF(Employees!$C$6:$C$205,A23))</f>
        <v/>
      </c>
      <c r="I23" s="19" t="str">
        <f aca="false">IF(A23="","",IF(AND(H23&gt;0,B23="Y",C23&lt;&gt;"Y"),"No withholding account",IF(AND(H23&gt;0,D23&lt;&gt;"Y"),"No SUI account",IF(AND(E23&lt;&gt;"",F23&lt;&gt;"",ABS(E23-F23)&gt;0.00001),"SUI rate mismatch","OK"))))</f>
        <v/>
      </c>
    </row>
    <row r="24" customFormat="false" ht="15" hidden="false" customHeight="false" outlineLevel="0" collapsed="false">
      <c r="A24" s="5"/>
      <c r="B24" s="5"/>
      <c r="C24" s="5"/>
      <c r="D24" s="5"/>
      <c r="E24" s="10"/>
      <c r="F24" s="10"/>
      <c r="G24" s="5"/>
      <c r="H24" s="25" t="str">
        <f aca="false">IF(A24="","",COUNTIF(Employees!$C$6:$C$205,A24))</f>
        <v/>
      </c>
      <c r="I24" s="19" t="str">
        <f aca="false">IF(A24="","",IF(AND(H24&gt;0,B24="Y",C24&lt;&gt;"Y"),"No withholding account",IF(AND(H24&gt;0,D24&lt;&gt;"Y"),"No SUI account",IF(AND(E24&lt;&gt;"",F24&lt;&gt;"",ABS(E24-F24)&gt;0.00001),"SUI rate mismatch","OK"))))</f>
        <v/>
      </c>
    </row>
    <row r="25" customFormat="false" ht="15" hidden="false" customHeight="false" outlineLevel="0" collapsed="false">
      <c r="A25" s="5"/>
      <c r="B25" s="5"/>
      <c r="C25" s="5"/>
      <c r="D25" s="5"/>
      <c r="E25" s="10"/>
      <c r="F25" s="10"/>
      <c r="G25" s="5"/>
      <c r="H25" s="25" t="str">
        <f aca="false">IF(A25="","",COUNTIF(Employees!$C$6:$C$205,A25))</f>
        <v/>
      </c>
      <c r="I25" s="19" t="str">
        <f aca="false">IF(A25="","",IF(AND(H25&gt;0,B25="Y",C25&lt;&gt;"Y"),"No withholding account",IF(AND(H25&gt;0,D25&lt;&gt;"Y"),"No SUI account",IF(AND(E25&lt;&gt;"",F25&lt;&gt;"",ABS(E25-F25)&gt;0.00001),"SUI rate mismatch","OK"))))</f>
        <v/>
      </c>
    </row>
    <row r="26" customFormat="false" ht="15" hidden="false" customHeight="false" outlineLevel="0" collapsed="false">
      <c r="A26" s="5"/>
      <c r="B26" s="5"/>
      <c r="C26" s="5"/>
      <c r="D26" s="5"/>
      <c r="E26" s="10"/>
      <c r="F26" s="10"/>
      <c r="G26" s="5"/>
      <c r="H26" s="25" t="str">
        <f aca="false">IF(A26="","",COUNTIF(Employees!$C$6:$C$205,A26))</f>
        <v/>
      </c>
      <c r="I26" s="19" t="str">
        <f aca="false">IF(A26="","",IF(AND(H26&gt;0,B26="Y",C26&lt;&gt;"Y"),"No withholding account",IF(AND(H26&gt;0,D26&lt;&gt;"Y"),"No SUI account",IF(AND(E26&lt;&gt;"",F26&lt;&gt;"",ABS(E26-F26)&gt;0.00001),"SUI rate mismatch","OK"))))</f>
        <v/>
      </c>
    </row>
    <row r="27" customFormat="false" ht="15" hidden="false" customHeight="false" outlineLevel="0" collapsed="false">
      <c r="A27" s="5"/>
      <c r="B27" s="5"/>
      <c r="C27" s="5"/>
      <c r="D27" s="5"/>
      <c r="E27" s="10"/>
      <c r="F27" s="10"/>
      <c r="G27" s="5"/>
      <c r="H27" s="25" t="str">
        <f aca="false">IF(A27="","",COUNTIF(Employees!$C$6:$C$205,A27))</f>
        <v/>
      </c>
      <c r="I27" s="19" t="str">
        <f aca="false">IF(A27="","",IF(AND(H27&gt;0,B27="Y",C27&lt;&gt;"Y"),"No withholding account",IF(AND(H27&gt;0,D27&lt;&gt;"Y"),"No SUI account",IF(AND(E27&lt;&gt;"",F27&lt;&gt;"",ABS(E27-F27)&gt;0.00001),"SUI rate mismatch","OK"))))</f>
        <v/>
      </c>
    </row>
    <row r="28" customFormat="false" ht="15" hidden="false" customHeight="false" outlineLevel="0" collapsed="false">
      <c r="A28" s="5"/>
      <c r="B28" s="5"/>
      <c r="C28" s="5"/>
      <c r="D28" s="5"/>
      <c r="E28" s="10"/>
      <c r="F28" s="10"/>
      <c r="G28" s="5"/>
      <c r="H28" s="25" t="str">
        <f aca="false">IF(A28="","",COUNTIF(Employees!$C$6:$C$205,A28))</f>
        <v/>
      </c>
      <c r="I28" s="19" t="str">
        <f aca="false">IF(A28="","",IF(AND(H28&gt;0,B28="Y",C28&lt;&gt;"Y"),"No withholding account",IF(AND(H28&gt;0,D28&lt;&gt;"Y"),"No SUI account",IF(AND(E28&lt;&gt;"",F28&lt;&gt;"",ABS(E28-F28)&gt;0.00001),"SUI rate mismatch","OK"))))</f>
        <v/>
      </c>
    </row>
    <row r="29" customFormat="false" ht="15" hidden="false" customHeight="false" outlineLevel="0" collapsed="false">
      <c r="A29" s="5"/>
      <c r="B29" s="5"/>
      <c r="C29" s="5"/>
      <c r="D29" s="5"/>
      <c r="E29" s="10"/>
      <c r="F29" s="10"/>
      <c r="G29" s="5"/>
      <c r="H29" s="25" t="str">
        <f aca="false">IF(A29="","",COUNTIF(Employees!$C$6:$C$205,A29))</f>
        <v/>
      </c>
      <c r="I29" s="19" t="str">
        <f aca="false">IF(A29="","",IF(AND(H29&gt;0,B29="Y",C29&lt;&gt;"Y"),"No withholding account",IF(AND(H29&gt;0,D29&lt;&gt;"Y"),"No SUI account",IF(AND(E29&lt;&gt;"",F29&lt;&gt;"",ABS(E29-F29)&gt;0.00001),"SUI rate mismatch","OK"))))</f>
        <v/>
      </c>
    </row>
    <row r="30" customFormat="false" ht="15" hidden="false" customHeight="false" outlineLevel="0" collapsed="false">
      <c r="A30" s="5"/>
      <c r="B30" s="5"/>
      <c r="C30" s="5"/>
      <c r="D30" s="5"/>
      <c r="E30" s="10"/>
      <c r="F30" s="10"/>
      <c r="G30" s="5"/>
      <c r="H30" s="25" t="str">
        <f aca="false">IF(A30="","",COUNTIF(Employees!$C$6:$C$205,A30))</f>
        <v/>
      </c>
      <c r="I30" s="19" t="str">
        <f aca="false">IF(A30="","",IF(AND(H30&gt;0,B30="Y",C30&lt;&gt;"Y"),"No withholding account",IF(AND(H30&gt;0,D30&lt;&gt;"Y"),"No SUI account",IF(AND(E30&lt;&gt;"",F30&lt;&gt;"",ABS(E30-F30)&gt;0.00001),"SUI rate mismatch","OK"))))</f>
        <v/>
      </c>
    </row>
    <row r="32" customFormat="false" ht="15" hidden="false" customHeight="false" outlineLevel="0" collapsed="false">
      <c r="A32" s="6" t="s">
        <v>145</v>
      </c>
    </row>
  </sheetData>
  <conditionalFormatting sqref="I6:I30">
    <cfRule type="expression" priority="2" aboveAverage="0" equalAverage="0" bottom="0" percent="0" rank="0" text="" dxfId="0">
      <formula>LEFT(I6,2)="OK"</formula>
    </cfRule>
    <cfRule type="expression" priority="3" aboveAverage="0" equalAverage="0" bottom="0" percent="0" rank="0" text="" dxfId="1">
      <formula>AND(I6&lt;&gt;"",LEFT(I6,2)&lt;&gt;"OK",I6&lt;&gt;"Not yet due")</formula>
    </cfRule>
  </conditionalFormatting>
  <dataValidations count="1">
    <dataValidation allowBlank="true" errorStyle="stop" operator="between" showDropDown="false" showErrorMessage="false" showInputMessage="false" sqref="B6:D30" type="list">
      <formula1>"Y,N,N/A"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D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4"/>
  </cols>
  <sheetData>
    <row r="1" customFormat="false" ht="19.7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146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147</v>
      </c>
      <c r="B5" s="12" t="s">
        <v>148</v>
      </c>
      <c r="C5" s="12" t="s">
        <v>149</v>
      </c>
      <c r="D5" s="12" t="s">
        <v>150</v>
      </c>
    </row>
    <row r="6" customFormat="false" ht="15" hidden="false" customHeight="false" outlineLevel="0" collapsed="false">
      <c r="A6" s="5" t="s">
        <v>151</v>
      </c>
      <c r="B6" s="5" t="s">
        <v>152</v>
      </c>
      <c r="C6" s="5" t="s">
        <v>121</v>
      </c>
      <c r="D6" s="19" t="str">
        <f aca="false">IF(C6="","",IFERROR(IF(LEFT(INDEX(Registrations!$I$6:$I$30,MATCH(C6,Registrations!$A$6:$A$30,0)),3)="No ","State account missing","OK"),"State not on Registrations"))</f>
        <v>OK</v>
      </c>
    </row>
    <row r="7" customFormat="false" ht="15" hidden="false" customHeight="false" outlineLevel="0" collapsed="false">
      <c r="A7" s="5" t="s">
        <v>153</v>
      </c>
      <c r="B7" s="5" t="s">
        <v>154</v>
      </c>
      <c r="C7" s="5" t="s">
        <v>121</v>
      </c>
      <c r="D7" s="19" t="str">
        <f aca="false">IF(C7="","",IFERROR(IF(LEFT(INDEX(Registrations!$I$6:$I$30,MATCH(C7,Registrations!$A$6:$A$30,0)),3)="No ","State account missing","OK"),"State not on Registrations"))</f>
        <v>OK</v>
      </c>
    </row>
    <row r="8" customFormat="false" ht="15" hidden="false" customHeight="false" outlineLevel="0" collapsed="false">
      <c r="A8" s="5" t="s">
        <v>155</v>
      </c>
      <c r="B8" s="5" t="s">
        <v>156</v>
      </c>
      <c r="C8" s="5" t="s">
        <v>116</v>
      </c>
      <c r="D8" s="19" t="str">
        <f aca="false">IF(C8="","",IFERROR(IF(LEFT(INDEX(Registrations!$I$6:$I$30,MATCH(C8,Registrations!$A$6:$A$30,0)),3)="No ","State account missing","OK"),"State not on Registrations"))</f>
        <v>OK</v>
      </c>
    </row>
    <row r="9" customFormat="false" ht="15" hidden="false" customHeight="false" outlineLevel="0" collapsed="false">
      <c r="A9" s="5" t="s">
        <v>157</v>
      </c>
      <c r="B9" s="5" t="s">
        <v>158</v>
      </c>
      <c r="C9" s="5" t="s">
        <v>144</v>
      </c>
      <c r="D9" s="19" t="str">
        <f aca="false">IF(C9="","",IFERROR(IF(LEFT(INDEX(Registrations!$I$6:$I$30,MATCH(C9,Registrations!$A$6:$A$30,0)),3)="No ","State account missing","OK"),"State not on Registrations"))</f>
        <v>State account missing</v>
      </c>
    </row>
    <row r="10" customFormat="false" ht="15" hidden="false" customHeight="false" outlineLevel="0" collapsed="false">
      <c r="A10" s="5" t="s">
        <v>159</v>
      </c>
      <c r="B10" s="5" t="s">
        <v>160</v>
      </c>
      <c r="C10" s="5" t="s">
        <v>116</v>
      </c>
      <c r="D10" s="19" t="str">
        <f aca="false">IF(C10="","",IFERROR(IF(LEFT(INDEX(Registrations!$I$6:$I$30,MATCH(C10,Registrations!$A$6:$A$30,0)),3)="No ","State account missing","OK"),"State not on Registrations"))</f>
        <v>OK</v>
      </c>
    </row>
    <row r="11" customFormat="false" ht="15" hidden="false" customHeight="false" outlineLevel="0" collapsed="false">
      <c r="A11" s="5" t="s">
        <v>161</v>
      </c>
      <c r="B11" s="5" t="s">
        <v>162</v>
      </c>
      <c r="C11" s="5" t="s">
        <v>121</v>
      </c>
      <c r="D11" s="19" t="str">
        <f aca="false">IF(C11="","",IFERROR(IF(LEFT(INDEX(Registrations!$I$6:$I$30,MATCH(C11,Registrations!$A$6:$A$30,0)),3)="No ","State account missing","OK"),"State not on Registrations"))</f>
        <v>OK</v>
      </c>
    </row>
    <row r="12" customFormat="false" ht="15" hidden="false" customHeight="false" outlineLevel="0" collapsed="false">
      <c r="A12" s="5"/>
      <c r="B12" s="5"/>
      <c r="C12" s="5"/>
      <c r="D12" s="19" t="str">
        <f aca="false">IF(C12="","",IFERROR(IF(LEFT(INDEX(Registrations!$I$6:$I$30,MATCH(C12,Registrations!$A$6:$A$30,0)),3)="No ","State account missing","OK"),"State not on Registrations"))</f>
        <v/>
      </c>
    </row>
    <row r="13" customFormat="false" ht="15" hidden="false" customHeight="false" outlineLevel="0" collapsed="false">
      <c r="A13" s="5"/>
      <c r="B13" s="5"/>
      <c r="C13" s="5"/>
      <c r="D13" s="19" t="str">
        <f aca="false">IF(C13="","",IFERROR(IF(LEFT(INDEX(Registrations!$I$6:$I$30,MATCH(C13,Registrations!$A$6:$A$30,0)),3)="No ","State account missing","OK"),"State not on Registrations"))</f>
        <v/>
      </c>
    </row>
    <row r="14" customFormat="false" ht="15" hidden="false" customHeight="false" outlineLevel="0" collapsed="false">
      <c r="A14" s="5"/>
      <c r="B14" s="5"/>
      <c r="C14" s="5"/>
      <c r="D14" s="19" t="str">
        <f aca="false">IF(C14="","",IFERROR(IF(LEFT(INDEX(Registrations!$I$6:$I$30,MATCH(C14,Registrations!$A$6:$A$30,0)),3)="No ","State account missing","OK"),"State not on Registrations"))</f>
        <v/>
      </c>
    </row>
    <row r="15" customFormat="false" ht="15" hidden="false" customHeight="false" outlineLevel="0" collapsed="false">
      <c r="A15" s="5"/>
      <c r="B15" s="5"/>
      <c r="C15" s="5"/>
      <c r="D15" s="19" t="str">
        <f aca="false">IF(C15="","",IFERROR(IF(LEFT(INDEX(Registrations!$I$6:$I$30,MATCH(C15,Registrations!$A$6:$A$30,0)),3)="No ","State account missing","OK"),"State not on Registrations"))</f>
        <v/>
      </c>
    </row>
    <row r="16" customFormat="false" ht="15" hidden="false" customHeight="false" outlineLevel="0" collapsed="false">
      <c r="A16" s="5"/>
      <c r="B16" s="5"/>
      <c r="C16" s="5"/>
      <c r="D16" s="19" t="str">
        <f aca="false">IF(C16="","",IFERROR(IF(LEFT(INDEX(Registrations!$I$6:$I$30,MATCH(C16,Registrations!$A$6:$A$30,0)),3)="No ","State account missing","OK"),"State not on Registrations"))</f>
        <v/>
      </c>
    </row>
    <row r="17" customFormat="false" ht="15" hidden="false" customHeight="false" outlineLevel="0" collapsed="false">
      <c r="A17" s="5"/>
      <c r="B17" s="5"/>
      <c r="C17" s="5"/>
      <c r="D17" s="19" t="str">
        <f aca="false">IF(C17="","",IFERROR(IF(LEFT(INDEX(Registrations!$I$6:$I$30,MATCH(C17,Registrations!$A$6:$A$30,0)),3)="No ","State account missing","OK"),"State not on Registrations"))</f>
        <v/>
      </c>
    </row>
    <row r="18" customFormat="false" ht="15" hidden="false" customHeight="false" outlineLevel="0" collapsed="false">
      <c r="A18" s="5"/>
      <c r="B18" s="5"/>
      <c r="C18" s="5"/>
      <c r="D18" s="19" t="str">
        <f aca="false">IF(C18="","",IFERROR(IF(LEFT(INDEX(Registrations!$I$6:$I$30,MATCH(C18,Registrations!$A$6:$A$30,0)),3)="No ","State account missing","OK"),"State not on Registrations"))</f>
        <v/>
      </c>
    </row>
    <row r="19" customFormat="false" ht="15" hidden="false" customHeight="false" outlineLevel="0" collapsed="false">
      <c r="A19" s="5"/>
      <c r="B19" s="5"/>
      <c r="C19" s="5"/>
      <c r="D19" s="19" t="str">
        <f aca="false">IF(C19="","",IFERROR(IF(LEFT(INDEX(Registrations!$I$6:$I$30,MATCH(C19,Registrations!$A$6:$A$30,0)),3)="No ","State account missing","OK"),"State not on Registrations"))</f>
        <v/>
      </c>
    </row>
    <row r="20" customFormat="false" ht="15" hidden="false" customHeight="false" outlineLevel="0" collapsed="false">
      <c r="A20" s="5"/>
      <c r="B20" s="5"/>
      <c r="C20" s="5"/>
      <c r="D20" s="19" t="str">
        <f aca="false">IF(C20="","",IFERROR(IF(LEFT(INDEX(Registrations!$I$6:$I$30,MATCH(C20,Registrations!$A$6:$A$30,0)),3)="No ","State account missing","OK"),"State not on Registrations"))</f>
        <v/>
      </c>
    </row>
    <row r="21" customFormat="false" ht="15" hidden="false" customHeight="false" outlineLevel="0" collapsed="false">
      <c r="A21" s="5"/>
      <c r="B21" s="5"/>
      <c r="C21" s="5"/>
      <c r="D21" s="19" t="str">
        <f aca="false">IF(C21="","",IFERROR(IF(LEFT(INDEX(Registrations!$I$6:$I$30,MATCH(C21,Registrations!$A$6:$A$30,0)),3)="No ","State account missing","OK"),"State not on Registrations"))</f>
        <v/>
      </c>
    </row>
    <row r="22" customFormat="false" ht="15" hidden="false" customHeight="false" outlineLevel="0" collapsed="false">
      <c r="A22" s="5"/>
      <c r="B22" s="5"/>
      <c r="C22" s="5"/>
      <c r="D22" s="19" t="str">
        <f aca="false">IF(C22="","",IFERROR(IF(LEFT(INDEX(Registrations!$I$6:$I$30,MATCH(C22,Registrations!$A$6:$A$30,0)),3)="No ","State account missing","OK"),"State not on Registrations"))</f>
        <v/>
      </c>
    </row>
    <row r="23" customFormat="false" ht="15" hidden="false" customHeight="false" outlineLevel="0" collapsed="false">
      <c r="A23" s="5"/>
      <c r="B23" s="5"/>
      <c r="C23" s="5"/>
      <c r="D23" s="19" t="str">
        <f aca="false">IF(C23="","",IFERROR(IF(LEFT(INDEX(Registrations!$I$6:$I$30,MATCH(C23,Registrations!$A$6:$A$30,0)),3)="No ","State account missing","OK"),"State not on Registrations"))</f>
        <v/>
      </c>
    </row>
    <row r="24" customFormat="false" ht="15" hidden="false" customHeight="false" outlineLevel="0" collapsed="false">
      <c r="A24" s="5"/>
      <c r="B24" s="5"/>
      <c r="C24" s="5"/>
      <c r="D24" s="19" t="str">
        <f aca="false">IF(C24="","",IFERROR(IF(LEFT(INDEX(Registrations!$I$6:$I$30,MATCH(C24,Registrations!$A$6:$A$30,0)),3)="No ","State account missing","OK"),"State not on Registrations"))</f>
        <v/>
      </c>
    </row>
    <row r="25" customFormat="false" ht="15" hidden="false" customHeight="false" outlineLevel="0" collapsed="false">
      <c r="A25" s="5"/>
      <c r="B25" s="5"/>
      <c r="C25" s="5"/>
      <c r="D25" s="19" t="str">
        <f aca="false">IF(C25="","",IFERROR(IF(LEFT(INDEX(Registrations!$I$6:$I$30,MATCH(C25,Registrations!$A$6:$A$30,0)),3)="No ","State account missing","OK"),"State not on Registrations"))</f>
        <v/>
      </c>
    </row>
    <row r="26" customFormat="false" ht="15" hidden="false" customHeight="false" outlineLevel="0" collapsed="false">
      <c r="A26" s="5"/>
      <c r="B26" s="5"/>
      <c r="C26" s="5"/>
      <c r="D26" s="19" t="str">
        <f aca="false">IF(C26="","",IFERROR(IF(LEFT(INDEX(Registrations!$I$6:$I$30,MATCH(C26,Registrations!$A$6:$A$30,0)),3)="No ","State account missing","OK"),"State not on Registrations"))</f>
        <v/>
      </c>
    </row>
    <row r="27" customFormat="false" ht="15" hidden="false" customHeight="false" outlineLevel="0" collapsed="false">
      <c r="A27" s="5"/>
      <c r="B27" s="5"/>
      <c r="C27" s="5"/>
      <c r="D27" s="19" t="str">
        <f aca="false">IF(C27="","",IFERROR(IF(LEFT(INDEX(Registrations!$I$6:$I$30,MATCH(C27,Registrations!$A$6:$A$30,0)),3)="No ","State account missing","OK"),"State not on Registrations"))</f>
        <v/>
      </c>
    </row>
    <row r="28" customFormat="false" ht="15" hidden="false" customHeight="false" outlineLevel="0" collapsed="false">
      <c r="A28" s="5"/>
      <c r="B28" s="5"/>
      <c r="C28" s="5"/>
      <c r="D28" s="19" t="str">
        <f aca="false">IF(C28="","",IFERROR(IF(LEFT(INDEX(Registrations!$I$6:$I$30,MATCH(C28,Registrations!$A$6:$A$30,0)),3)="No ","State account missing","OK"),"State not on Registrations"))</f>
        <v/>
      </c>
    </row>
    <row r="29" customFormat="false" ht="15" hidden="false" customHeight="false" outlineLevel="0" collapsed="false">
      <c r="A29" s="5"/>
      <c r="B29" s="5"/>
      <c r="C29" s="5"/>
      <c r="D29" s="19" t="str">
        <f aca="false">IF(C29="","",IFERROR(IF(LEFT(INDEX(Registrations!$I$6:$I$30,MATCH(C29,Registrations!$A$6:$A$30,0)),3)="No ","State account missing","OK"),"State not on Registrations"))</f>
        <v/>
      </c>
    </row>
    <row r="30" customFormat="false" ht="15" hidden="false" customHeight="false" outlineLevel="0" collapsed="false">
      <c r="A30" s="5"/>
      <c r="B30" s="5"/>
      <c r="C30" s="5"/>
      <c r="D30" s="19" t="str">
        <f aca="false">IF(C30="","",IFERROR(IF(LEFT(INDEX(Registrations!$I$6:$I$30,MATCH(C30,Registrations!$A$6:$A$30,0)),3)="No ","State account missing","OK"),"State not on Registrations"))</f>
        <v/>
      </c>
    </row>
    <row r="31" customFormat="false" ht="15" hidden="false" customHeight="false" outlineLevel="0" collapsed="false">
      <c r="A31" s="5"/>
      <c r="B31" s="5"/>
      <c r="C31" s="5"/>
      <c r="D31" s="19" t="str">
        <f aca="false">IF(C31="","",IFERROR(IF(LEFT(INDEX(Registrations!$I$6:$I$30,MATCH(C31,Registrations!$A$6:$A$30,0)),3)="No ","State account missing","OK"),"State not on Registrations"))</f>
        <v/>
      </c>
    </row>
    <row r="32" customFormat="false" ht="15" hidden="false" customHeight="false" outlineLevel="0" collapsed="false">
      <c r="A32" s="5"/>
      <c r="B32" s="5"/>
      <c r="C32" s="5"/>
      <c r="D32" s="19" t="str">
        <f aca="false">IF(C32="","",IFERROR(IF(LEFT(INDEX(Registrations!$I$6:$I$30,MATCH(C32,Registrations!$A$6:$A$30,0)),3)="No ","State account missing","OK"),"State not on Registrations"))</f>
        <v/>
      </c>
    </row>
    <row r="33" customFormat="false" ht="15" hidden="false" customHeight="false" outlineLevel="0" collapsed="false">
      <c r="A33" s="5"/>
      <c r="B33" s="5"/>
      <c r="C33" s="5"/>
      <c r="D33" s="19" t="str">
        <f aca="false">IF(C33="","",IFERROR(IF(LEFT(INDEX(Registrations!$I$6:$I$30,MATCH(C33,Registrations!$A$6:$A$30,0)),3)="No ","State account missing","OK"),"State not on Registrations"))</f>
        <v/>
      </c>
    </row>
    <row r="34" customFormat="false" ht="15" hidden="false" customHeight="false" outlineLevel="0" collapsed="false">
      <c r="A34" s="5"/>
      <c r="B34" s="5"/>
      <c r="C34" s="5"/>
      <c r="D34" s="19" t="str">
        <f aca="false">IF(C34="","",IFERROR(IF(LEFT(INDEX(Registrations!$I$6:$I$30,MATCH(C34,Registrations!$A$6:$A$30,0)),3)="No ","State account missing","OK"),"State not on Registrations"))</f>
        <v/>
      </c>
    </row>
    <row r="35" customFormat="false" ht="15" hidden="false" customHeight="false" outlineLevel="0" collapsed="false">
      <c r="A35" s="5"/>
      <c r="B35" s="5"/>
      <c r="C35" s="5"/>
      <c r="D35" s="19" t="str">
        <f aca="false">IF(C35="","",IFERROR(IF(LEFT(INDEX(Registrations!$I$6:$I$30,MATCH(C35,Registrations!$A$6:$A$30,0)),3)="No ","State account missing","OK"),"State not on Registrations"))</f>
        <v/>
      </c>
    </row>
    <row r="36" customFormat="false" ht="15" hidden="false" customHeight="false" outlineLevel="0" collapsed="false">
      <c r="A36" s="5"/>
      <c r="B36" s="5"/>
      <c r="C36" s="5"/>
      <c r="D36" s="19" t="str">
        <f aca="false">IF(C36="","",IFERROR(IF(LEFT(INDEX(Registrations!$I$6:$I$30,MATCH(C36,Registrations!$A$6:$A$30,0)),3)="No ","State account missing","OK"),"State not on Registrations"))</f>
        <v/>
      </c>
    </row>
    <row r="37" customFormat="false" ht="15" hidden="false" customHeight="false" outlineLevel="0" collapsed="false">
      <c r="A37" s="5"/>
      <c r="B37" s="5"/>
      <c r="C37" s="5"/>
      <c r="D37" s="19" t="str">
        <f aca="false">IF(C37="","",IFERROR(IF(LEFT(INDEX(Registrations!$I$6:$I$30,MATCH(C37,Registrations!$A$6:$A$30,0)),3)="No ","State account missing","OK"),"State not on Registrations"))</f>
        <v/>
      </c>
    </row>
    <row r="38" customFormat="false" ht="15" hidden="false" customHeight="false" outlineLevel="0" collapsed="false">
      <c r="A38" s="5"/>
      <c r="B38" s="5"/>
      <c r="C38" s="5"/>
      <c r="D38" s="19" t="str">
        <f aca="false">IF(C38="","",IFERROR(IF(LEFT(INDEX(Registrations!$I$6:$I$30,MATCH(C38,Registrations!$A$6:$A$30,0)),3)="No ","State account missing","OK"),"State not on Registrations"))</f>
        <v/>
      </c>
    </row>
    <row r="39" customFormat="false" ht="15" hidden="false" customHeight="false" outlineLevel="0" collapsed="false">
      <c r="A39" s="5"/>
      <c r="B39" s="5"/>
      <c r="C39" s="5"/>
      <c r="D39" s="19" t="str">
        <f aca="false">IF(C39="","",IFERROR(IF(LEFT(INDEX(Registrations!$I$6:$I$30,MATCH(C39,Registrations!$A$6:$A$30,0)),3)="No ","State account missing","OK"),"State not on Registrations"))</f>
        <v/>
      </c>
    </row>
    <row r="40" customFormat="false" ht="15" hidden="false" customHeight="false" outlineLevel="0" collapsed="false">
      <c r="A40" s="5"/>
      <c r="B40" s="5"/>
      <c r="C40" s="5"/>
      <c r="D40" s="19" t="str">
        <f aca="false">IF(C40="","",IFERROR(IF(LEFT(INDEX(Registrations!$I$6:$I$30,MATCH(C40,Registrations!$A$6:$A$30,0)),3)="No ","State account missing","OK"),"State not on Registrations"))</f>
        <v/>
      </c>
    </row>
    <row r="41" customFormat="false" ht="15" hidden="false" customHeight="false" outlineLevel="0" collapsed="false">
      <c r="A41" s="5"/>
      <c r="B41" s="5"/>
      <c r="C41" s="5"/>
      <c r="D41" s="19" t="str">
        <f aca="false">IF(C41="","",IFERROR(IF(LEFT(INDEX(Registrations!$I$6:$I$30,MATCH(C41,Registrations!$A$6:$A$30,0)),3)="No ","State account missing","OK"),"State not on Registrations"))</f>
        <v/>
      </c>
    </row>
    <row r="42" customFormat="false" ht="15" hidden="false" customHeight="false" outlineLevel="0" collapsed="false">
      <c r="A42" s="5"/>
      <c r="B42" s="5"/>
      <c r="C42" s="5"/>
      <c r="D42" s="19" t="str">
        <f aca="false">IF(C42="","",IFERROR(IF(LEFT(INDEX(Registrations!$I$6:$I$30,MATCH(C42,Registrations!$A$6:$A$30,0)),3)="No ","State account missing","OK"),"State not on Registrations"))</f>
        <v/>
      </c>
    </row>
    <row r="43" customFormat="false" ht="15" hidden="false" customHeight="false" outlineLevel="0" collapsed="false">
      <c r="A43" s="5"/>
      <c r="B43" s="5"/>
      <c r="C43" s="5"/>
      <c r="D43" s="19" t="str">
        <f aca="false">IF(C43="","",IFERROR(IF(LEFT(INDEX(Registrations!$I$6:$I$30,MATCH(C43,Registrations!$A$6:$A$30,0)),3)="No ","State account missing","OK"),"State not on Registrations"))</f>
        <v/>
      </c>
    </row>
    <row r="44" customFormat="false" ht="15" hidden="false" customHeight="false" outlineLevel="0" collapsed="false">
      <c r="A44" s="5"/>
      <c r="B44" s="5"/>
      <c r="C44" s="5"/>
      <c r="D44" s="19" t="str">
        <f aca="false">IF(C44="","",IFERROR(IF(LEFT(INDEX(Registrations!$I$6:$I$30,MATCH(C44,Registrations!$A$6:$A$30,0)),3)="No ","State account missing","OK"),"State not on Registrations"))</f>
        <v/>
      </c>
    </row>
    <row r="45" customFormat="false" ht="15" hidden="false" customHeight="false" outlineLevel="0" collapsed="false">
      <c r="A45" s="5"/>
      <c r="B45" s="5"/>
      <c r="C45" s="5"/>
      <c r="D45" s="19" t="str">
        <f aca="false">IF(C45="","",IFERROR(IF(LEFT(INDEX(Registrations!$I$6:$I$30,MATCH(C45,Registrations!$A$6:$A$30,0)),3)="No ","State account missing","OK"),"State not on Registrations"))</f>
        <v/>
      </c>
    </row>
    <row r="46" customFormat="false" ht="15" hidden="false" customHeight="false" outlineLevel="0" collapsed="false">
      <c r="A46" s="5"/>
      <c r="B46" s="5"/>
      <c r="C46" s="5"/>
      <c r="D46" s="19" t="str">
        <f aca="false">IF(C46="","",IFERROR(IF(LEFT(INDEX(Registrations!$I$6:$I$30,MATCH(C46,Registrations!$A$6:$A$30,0)),3)="No ","State account missing","OK"),"State not on Registrations"))</f>
        <v/>
      </c>
    </row>
    <row r="47" customFormat="false" ht="15" hidden="false" customHeight="false" outlineLevel="0" collapsed="false">
      <c r="A47" s="5"/>
      <c r="B47" s="5"/>
      <c r="C47" s="5"/>
      <c r="D47" s="19" t="str">
        <f aca="false">IF(C47="","",IFERROR(IF(LEFT(INDEX(Registrations!$I$6:$I$30,MATCH(C47,Registrations!$A$6:$A$30,0)),3)="No ","State account missing","OK"),"State not on Registrations"))</f>
        <v/>
      </c>
    </row>
    <row r="48" customFormat="false" ht="15" hidden="false" customHeight="false" outlineLevel="0" collapsed="false">
      <c r="A48" s="5"/>
      <c r="B48" s="5"/>
      <c r="C48" s="5"/>
      <c r="D48" s="19" t="str">
        <f aca="false">IF(C48="","",IFERROR(IF(LEFT(INDEX(Registrations!$I$6:$I$30,MATCH(C48,Registrations!$A$6:$A$30,0)),3)="No ","State account missing","OK"),"State not on Registrations"))</f>
        <v/>
      </c>
    </row>
    <row r="49" customFormat="false" ht="15" hidden="false" customHeight="false" outlineLevel="0" collapsed="false">
      <c r="A49" s="5"/>
      <c r="B49" s="5"/>
      <c r="C49" s="5"/>
      <c r="D49" s="19" t="str">
        <f aca="false">IF(C49="","",IFERROR(IF(LEFT(INDEX(Registrations!$I$6:$I$30,MATCH(C49,Registrations!$A$6:$A$30,0)),3)="No ","State account missing","OK"),"State not on Registrations"))</f>
        <v/>
      </c>
    </row>
    <row r="50" customFormat="false" ht="15" hidden="false" customHeight="false" outlineLevel="0" collapsed="false">
      <c r="A50" s="5"/>
      <c r="B50" s="5"/>
      <c r="C50" s="5"/>
      <c r="D50" s="19" t="str">
        <f aca="false">IF(C50="","",IFERROR(IF(LEFT(INDEX(Registrations!$I$6:$I$30,MATCH(C50,Registrations!$A$6:$A$30,0)),3)="No ","State account missing","OK"),"State not on Registrations"))</f>
        <v/>
      </c>
    </row>
    <row r="51" customFormat="false" ht="15" hidden="false" customHeight="false" outlineLevel="0" collapsed="false">
      <c r="A51" s="5"/>
      <c r="B51" s="5"/>
      <c r="C51" s="5"/>
      <c r="D51" s="19" t="str">
        <f aca="false">IF(C51="","",IFERROR(IF(LEFT(INDEX(Registrations!$I$6:$I$30,MATCH(C51,Registrations!$A$6:$A$30,0)),3)="No ","State account missing","OK"),"State not on Registrations"))</f>
        <v/>
      </c>
    </row>
    <row r="52" customFormat="false" ht="15" hidden="false" customHeight="false" outlineLevel="0" collapsed="false">
      <c r="A52" s="5"/>
      <c r="B52" s="5"/>
      <c r="C52" s="5"/>
      <c r="D52" s="19" t="str">
        <f aca="false">IF(C52="","",IFERROR(IF(LEFT(INDEX(Registrations!$I$6:$I$30,MATCH(C52,Registrations!$A$6:$A$30,0)),3)="No ","State account missing","OK"),"State not on Registrations"))</f>
        <v/>
      </c>
    </row>
    <row r="53" customFormat="false" ht="15" hidden="false" customHeight="false" outlineLevel="0" collapsed="false">
      <c r="A53" s="5"/>
      <c r="B53" s="5"/>
      <c r="C53" s="5"/>
      <c r="D53" s="19" t="str">
        <f aca="false">IF(C53="","",IFERROR(IF(LEFT(INDEX(Registrations!$I$6:$I$30,MATCH(C53,Registrations!$A$6:$A$30,0)),3)="No ","State account missing","OK"),"State not on Registrations"))</f>
        <v/>
      </c>
    </row>
    <row r="54" customFormat="false" ht="15" hidden="false" customHeight="false" outlineLevel="0" collapsed="false">
      <c r="A54" s="5"/>
      <c r="B54" s="5"/>
      <c r="C54" s="5"/>
      <c r="D54" s="19" t="str">
        <f aca="false">IF(C54="","",IFERROR(IF(LEFT(INDEX(Registrations!$I$6:$I$30,MATCH(C54,Registrations!$A$6:$A$30,0)),3)="No ","State account missing","OK"),"State not on Registrations"))</f>
        <v/>
      </c>
    </row>
    <row r="55" customFormat="false" ht="15" hidden="false" customHeight="false" outlineLevel="0" collapsed="false">
      <c r="A55" s="5"/>
      <c r="B55" s="5"/>
      <c r="C55" s="5"/>
      <c r="D55" s="19" t="str">
        <f aca="false">IF(C55="","",IFERROR(IF(LEFT(INDEX(Registrations!$I$6:$I$30,MATCH(C55,Registrations!$A$6:$A$30,0)),3)="No ","State account missing","OK"),"State not on Registrations"))</f>
        <v/>
      </c>
    </row>
    <row r="56" customFormat="false" ht="15" hidden="false" customHeight="false" outlineLevel="0" collapsed="false">
      <c r="A56" s="5"/>
      <c r="B56" s="5"/>
      <c r="C56" s="5"/>
      <c r="D56" s="19" t="str">
        <f aca="false">IF(C56="","",IFERROR(IF(LEFT(INDEX(Registrations!$I$6:$I$30,MATCH(C56,Registrations!$A$6:$A$30,0)),3)="No ","State account missing","OK"),"State not on Registrations"))</f>
        <v/>
      </c>
    </row>
    <row r="57" customFormat="false" ht="15" hidden="false" customHeight="false" outlineLevel="0" collapsed="false">
      <c r="A57" s="5"/>
      <c r="B57" s="5"/>
      <c r="C57" s="5"/>
      <c r="D57" s="19" t="str">
        <f aca="false">IF(C57="","",IFERROR(IF(LEFT(INDEX(Registrations!$I$6:$I$30,MATCH(C57,Registrations!$A$6:$A$30,0)),3)="No ","State account missing","OK"),"State not on Registrations"))</f>
        <v/>
      </c>
    </row>
    <row r="58" customFormat="false" ht="15" hidden="false" customHeight="false" outlineLevel="0" collapsed="false">
      <c r="A58" s="5"/>
      <c r="B58" s="5"/>
      <c r="C58" s="5"/>
      <c r="D58" s="19" t="str">
        <f aca="false">IF(C58="","",IFERROR(IF(LEFT(INDEX(Registrations!$I$6:$I$30,MATCH(C58,Registrations!$A$6:$A$30,0)),3)="No ","State account missing","OK"),"State not on Registrations"))</f>
        <v/>
      </c>
    </row>
    <row r="59" customFormat="false" ht="15" hidden="false" customHeight="false" outlineLevel="0" collapsed="false">
      <c r="A59" s="5"/>
      <c r="B59" s="5"/>
      <c r="C59" s="5"/>
      <c r="D59" s="19" t="str">
        <f aca="false">IF(C59="","",IFERROR(IF(LEFT(INDEX(Registrations!$I$6:$I$30,MATCH(C59,Registrations!$A$6:$A$30,0)),3)="No ","State account missing","OK"),"State not on Registrations"))</f>
        <v/>
      </c>
    </row>
    <row r="60" customFormat="false" ht="15" hidden="false" customHeight="false" outlineLevel="0" collapsed="false">
      <c r="A60" s="5"/>
      <c r="B60" s="5"/>
      <c r="C60" s="5"/>
      <c r="D60" s="19" t="str">
        <f aca="false">IF(C60="","",IFERROR(IF(LEFT(INDEX(Registrations!$I$6:$I$30,MATCH(C60,Registrations!$A$6:$A$30,0)),3)="No ","State account missing","OK"),"State not on Registrations"))</f>
        <v/>
      </c>
    </row>
    <row r="61" customFormat="false" ht="15" hidden="false" customHeight="false" outlineLevel="0" collapsed="false">
      <c r="A61" s="5"/>
      <c r="B61" s="5"/>
      <c r="C61" s="5"/>
      <c r="D61" s="19" t="str">
        <f aca="false">IF(C61="","",IFERROR(IF(LEFT(INDEX(Registrations!$I$6:$I$30,MATCH(C61,Registrations!$A$6:$A$30,0)),3)="No ","State account missing","OK"),"State not on Registrations"))</f>
        <v/>
      </c>
    </row>
    <row r="62" customFormat="false" ht="15" hidden="false" customHeight="false" outlineLevel="0" collapsed="false">
      <c r="A62" s="5"/>
      <c r="B62" s="5"/>
      <c r="C62" s="5"/>
      <c r="D62" s="19" t="str">
        <f aca="false">IF(C62="","",IFERROR(IF(LEFT(INDEX(Registrations!$I$6:$I$30,MATCH(C62,Registrations!$A$6:$A$30,0)),3)="No ","State account missing","OK"),"State not on Registrations"))</f>
        <v/>
      </c>
    </row>
    <row r="63" customFormat="false" ht="15" hidden="false" customHeight="false" outlineLevel="0" collapsed="false">
      <c r="A63" s="5"/>
      <c r="B63" s="5"/>
      <c r="C63" s="5"/>
      <c r="D63" s="19" t="str">
        <f aca="false">IF(C63="","",IFERROR(IF(LEFT(INDEX(Registrations!$I$6:$I$30,MATCH(C63,Registrations!$A$6:$A$30,0)),3)="No ","State account missing","OK"),"State not on Registrations"))</f>
        <v/>
      </c>
    </row>
    <row r="64" customFormat="false" ht="15" hidden="false" customHeight="false" outlineLevel="0" collapsed="false">
      <c r="A64" s="5"/>
      <c r="B64" s="5"/>
      <c r="C64" s="5"/>
      <c r="D64" s="19" t="str">
        <f aca="false">IF(C64="","",IFERROR(IF(LEFT(INDEX(Registrations!$I$6:$I$30,MATCH(C64,Registrations!$A$6:$A$30,0)),3)="No ","State account missing","OK"),"State not on Registrations"))</f>
        <v/>
      </c>
    </row>
    <row r="65" customFormat="false" ht="15" hidden="false" customHeight="false" outlineLevel="0" collapsed="false">
      <c r="A65" s="5"/>
      <c r="B65" s="5"/>
      <c r="C65" s="5"/>
      <c r="D65" s="19" t="str">
        <f aca="false">IF(C65="","",IFERROR(IF(LEFT(INDEX(Registrations!$I$6:$I$30,MATCH(C65,Registrations!$A$6:$A$30,0)),3)="No ","State account missing","OK"),"State not on Registrations"))</f>
        <v/>
      </c>
    </row>
    <row r="66" customFormat="false" ht="15" hidden="false" customHeight="false" outlineLevel="0" collapsed="false">
      <c r="A66" s="5"/>
      <c r="B66" s="5"/>
      <c r="C66" s="5"/>
      <c r="D66" s="19" t="str">
        <f aca="false">IF(C66="","",IFERROR(IF(LEFT(INDEX(Registrations!$I$6:$I$30,MATCH(C66,Registrations!$A$6:$A$30,0)),3)="No ","State account missing","OK"),"State not on Registrations"))</f>
        <v/>
      </c>
    </row>
    <row r="67" customFormat="false" ht="15" hidden="false" customHeight="false" outlineLevel="0" collapsed="false">
      <c r="A67" s="5"/>
      <c r="B67" s="5"/>
      <c r="C67" s="5"/>
      <c r="D67" s="19" t="str">
        <f aca="false">IF(C67="","",IFERROR(IF(LEFT(INDEX(Registrations!$I$6:$I$30,MATCH(C67,Registrations!$A$6:$A$30,0)),3)="No ","State account missing","OK"),"State not on Registrations"))</f>
        <v/>
      </c>
    </row>
    <row r="68" customFormat="false" ht="15" hidden="false" customHeight="false" outlineLevel="0" collapsed="false">
      <c r="A68" s="5"/>
      <c r="B68" s="5"/>
      <c r="C68" s="5"/>
      <c r="D68" s="19" t="str">
        <f aca="false">IF(C68="","",IFERROR(IF(LEFT(INDEX(Registrations!$I$6:$I$30,MATCH(C68,Registrations!$A$6:$A$30,0)),3)="No ","State account missing","OK"),"State not on Registrations"))</f>
        <v/>
      </c>
    </row>
    <row r="69" customFormat="false" ht="15" hidden="false" customHeight="false" outlineLevel="0" collapsed="false">
      <c r="A69" s="5"/>
      <c r="B69" s="5"/>
      <c r="C69" s="5"/>
      <c r="D69" s="19" t="str">
        <f aca="false">IF(C69="","",IFERROR(IF(LEFT(INDEX(Registrations!$I$6:$I$30,MATCH(C69,Registrations!$A$6:$A$30,0)),3)="No ","State account missing","OK"),"State not on Registrations"))</f>
        <v/>
      </c>
    </row>
    <row r="70" customFormat="false" ht="15" hidden="false" customHeight="false" outlineLevel="0" collapsed="false">
      <c r="A70" s="5"/>
      <c r="B70" s="5"/>
      <c r="C70" s="5"/>
      <c r="D70" s="19" t="str">
        <f aca="false">IF(C70="","",IFERROR(IF(LEFT(INDEX(Registrations!$I$6:$I$30,MATCH(C70,Registrations!$A$6:$A$30,0)),3)="No ","State account missing","OK"),"State not on Registrations"))</f>
        <v/>
      </c>
    </row>
    <row r="71" customFormat="false" ht="15" hidden="false" customHeight="false" outlineLevel="0" collapsed="false">
      <c r="A71" s="5"/>
      <c r="B71" s="5"/>
      <c r="C71" s="5"/>
      <c r="D71" s="19" t="str">
        <f aca="false">IF(C71="","",IFERROR(IF(LEFT(INDEX(Registrations!$I$6:$I$30,MATCH(C71,Registrations!$A$6:$A$30,0)),3)="No ","State account missing","OK"),"State not on Registrations"))</f>
        <v/>
      </c>
    </row>
    <row r="72" customFormat="false" ht="15" hidden="false" customHeight="false" outlineLevel="0" collapsed="false">
      <c r="A72" s="5"/>
      <c r="B72" s="5"/>
      <c r="C72" s="5"/>
      <c r="D72" s="19" t="str">
        <f aca="false">IF(C72="","",IFERROR(IF(LEFT(INDEX(Registrations!$I$6:$I$30,MATCH(C72,Registrations!$A$6:$A$30,0)),3)="No ","State account missing","OK"),"State not on Registrations"))</f>
        <v/>
      </c>
    </row>
    <row r="73" customFormat="false" ht="15" hidden="false" customHeight="false" outlineLevel="0" collapsed="false">
      <c r="A73" s="5"/>
      <c r="B73" s="5"/>
      <c r="C73" s="5"/>
      <c r="D73" s="19" t="str">
        <f aca="false">IF(C73="","",IFERROR(IF(LEFT(INDEX(Registrations!$I$6:$I$30,MATCH(C73,Registrations!$A$6:$A$30,0)),3)="No ","State account missing","OK"),"State not on Registrations"))</f>
        <v/>
      </c>
    </row>
    <row r="74" customFormat="false" ht="15" hidden="false" customHeight="false" outlineLevel="0" collapsed="false">
      <c r="A74" s="5"/>
      <c r="B74" s="5"/>
      <c r="C74" s="5"/>
      <c r="D74" s="19" t="str">
        <f aca="false">IF(C74="","",IFERROR(IF(LEFT(INDEX(Registrations!$I$6:$I$30,MATCH(C74,Registrations!$A$6:$A$30,0)),3)="No ","State account missing","OK"),"State not on Registrations"))</f>
        <v/>
      </c>
    </row>
    <row r="75" customFormat="false" ht="15" hidden="false" customHeight="false" outlineLevel="0" collapsed="false">
      <c r="A75" s="5"/>
      <c r="B75" s="5"/>
      <c r="C75" s="5"/>
      <c r="D75" s="19" t="str">
        <f aca="false">IF(C75="","",IFERROR(IF(LEFT(INDEX(Registrations!$I$6:$I$30,MATCH(C75,Registrations!$A$6:$A$30,0)),3)="No ","State account missing","OK"),"State not on Registrations"))</f>
        <v/>
      </c>
    </row>
    <row r="76" customFormat="false" ht="15" hidden="false" customHeight="false" outlineLevel="0" collapsed="false">
      <c r="A76" s="5"/>
      <c r="B76" s="5"/>
      <c r="C76" s="5"/>
      <c r="D76" s="19" t="str">
        <f aca="false">IF(C76="","",IFERROR(IF(LEFT(INDEX(Registrations!$I$6:$I$30,MATCH(C76,Registrations!$A$6:$A$30,0)),3)="No ","State account missing","OK"),"State not on Registrations"))</f>
        <v/>
      </c>
    </row>
    <row r="77" customFormat="false" ht="15" hidden="false" customHeight="false" outlineLevel="0" collapsed="false">
      <c r="A77" s="5"/>
      <c r="B77" s="5"/>
      <c r="C77" s="5"/>
      <c r="D77" s="19" t="str">
        <f aca="false">IF(C77="","",IFERROR(IF(LEFT(INDEX(Registrations!$I$6:$I$30,MATCH(C77,Registrations!$A$6:$A$30,0)),3)="No ","State account missing","OK"),"State not on Registrations"))</f>
        <v/>
      </c>
    </row>
    <row r="78" customFormat="false" ht="15" hidden="false" customHeight="false" outlineLevel="0" collapsed="false">
      <c r="A78" s="5"/>
      <c r="B78" s="5"/>
      <c r="C78" s="5"/>
      <c r="D78" s="19" t="str">
        <f aca="false">IF(C78="","",IFERROR(IF(LEFT(INDEX(Registrations!$I$6:$I$30,MATCH(C78,Registrations!$A$6:$A$30,0)),3)="No ","State account missing","OK"),"State not on Registrations"))</f>
        <v/>
      </c>
    </row>
    <row r="79" customFormat="false" ht="15" hidden="false" customHeight="false" outlineLevel="0" collapsed="false">
      <c r="A79" s="5"/>
      <c r="B79" s="5"/>
      <c r="C79" s="5"/>
      <c r="D79" s="19" t="str">
        <f aca="false">IF(C79="","",IFERROR(IF(LEFT(INDEX(Registrations!$I$6:$I$30,MATCH(C79,Registrations!$A$6:$A$30,0)),3)="No ","State account missing","OK"),"State not on Registrations"))</f>
        <v/>
      </c>
    </row>
    <row r="80" customFormat="false" ht="15" hidden="false" customHeight="false" outlineLevel="0" collapsed="false">
      <c r="A80" s="5"/>
      <c r="B80" s="5"/>
      <c r="C80" s="5"/>
      <c r="D80" s="19" t="str">
        <f aca="false">IF(C80="","",IFERROR(IF(LEFT(INDEX(Registrations!$I$6:$I$30,MATCH(C80,Registrations!$A$6:$A$30,0)),3)="No ","State account missing","OK"),"State not on Registrations"))</f>
        <v/>
      </c>
    </row>
    <row r="81" customFormat="false" ht="15" hidden="false" customHeight="false" outlineLevel="0" collapsed="false">
      <c r="A81" s="5"/>
      <c r="B81" s="5"/>
      <c r="C81" s="5"/>
      <c r="D81" s="19" t="str">
        <f aca="false">IF(C81="","",IFERROR(IF(LEFT(INDEX(Registrations!$I$6:$I$30,MATCH(C81,Registrations!$A$6:$A$30,0)),3)="No ","State account missing","OK"),"State not on Registrations"))</f>
        <v/>
      </c>
    </row>
    <row r="82" customFormat="false" ht="15" hidden="false" customHeight="false" outlineLevel="0" collapsed="false">
      <c r="A82" s="5"/>
      <c r="B82" s="5"/>
      <c r="C82" s="5"/>
      <c r="D82" s="19" t="str">
        <f aca="false">IF(C82="","",IFERROR(IF(LEFT(INDEX(Registrations!$I$6:$I$30,MATCH(C82,Registrations!$A$6:$A$30,0)),3)="No ","State account missing","OK"),"State not on Registrations"))</f>
        <v/>
      </c>
    </row>
    <row r="83" customFormat="false" ht="15" hidden="false" customHeight="false" outlineLevel="0" collapsed="false">
      <c r="A83" s="5"/>
      <c r="B83" s="5"/>
      <c r="C83" s="5"/>
      <c r="D83" s="19" t="str">
        <f aca="false">IF(C83="","",IFERROR(IF(LEFT(INDEX(Registrations!$I$6:$I$30,MATCH(C83,Registrations!$A$6:$A$30,0)),3)="No ","State account missing","OK"),"State not on Registrations"))</f>
        <v/>
      </c>
    </row>
    <row r="84" customFormat="false" ht="15" hidden="false" customHeight="false" outlineLevel="0" collapsed="false">
      <c r="A84" s="5"/>
      <c r="B84" s="5"/>
      <c r="C84" s="5"/>
      <c r="D84" s="19" t="str">
        <f aca="false">IF(C84="","",IFERROR(IF(LEFT(INDEX(Registrations!$I$6:$I$30,MATCH(C84,Registrations!$A$6:$A$30,0)),3)="No ","State account missing","OK"),"State not on Registrations"))</f>
        <v/>
      </c>
    </row>
    <row r="85" customFormat="false" ht="15" hidden="false" customHeight="false" outlineLevel="0" collapsed="false">
      <c r="A85" s="5"/>
      <c r="B85" s="5"/>
      <c r="C85" s="5"/>
      <c r="D85" s="19" t="str">
        <f aca="false">IF(C85="","",IFERROR(IF(LEFT(INDEX(Registrations!$I$6:$I$30,MATCH(C85,Registrations!$A$6:$A$30,0)),3)="No ","State account missing","OK"),"State not on Registrations"))</f>
        <v/>
      </c>
    </row>
    <row r="86" customFormat="false" ht="15" hidden="false" customHeight="false" outlineLevel="0" collapsed="false">
      <c r="A86" s="5"/>
      <c r="B86" s="5"/>
      <c r="C86" s="5"/>
      <c r="D86" s="19" t="str">
        <f aca="false">IF(C86="","",IFERROR(IF(LEFT(INDEX(Registrations!$I$6:$I$30,MATCH(C86,Registrations!$A$6:$A$30,0)),3)="No ","State account missing","OK"),"State not on Registrations"))</f>
        <v/>
      </c>
    </row>
    <row r="87" customFormat="false" ht="15" hidden="false" customHeight="false" outlineLevel="0" collapsed="false">
      <c r="A87" s="5"/>
      <c r="B87" s="5"/>
      <c r="C87" s="5"/>
      <c r="D87" s="19" t="str">
        <f aca="false">IF(C87="","",IFERROR(IF(LEFT(INDEX(Registrations!$I$6:$I$30,MATCH(C87,Registrations!$A$6:$A$30,0)),3)="No ","State account missing","OK"),"State not on Registrations"))</f>
        <v/>
      </c>
    </row>
    <row r="88" customFormat="false" ht="15" hidden="false" customHeight="false" outlineLevel="0" collapsed="false">
      <c r="A88" s="5"/>
      <c r="B88" s="5"/>
      <c r="C88" s="5"/>
      <c r="D88" s="19" t="str">
        <f aca="false">IF(C88="","",IFERROR(IF(LEFT(INDEX(Registrations!$I$6:$I$30,MATCH(C88,Registrations!$A$6:$A$30,0)),3)="No ","State account missing","OK"),"State not on Registrations"))</f>
        <v/>
      </c>
    </row>
    <row r="89" customFormat="false" ht="15" hidden="false" customHeight="false" outlineLevel="0" collapsed="false">
      <c r="A89" s="5"/>
      <c r="B89" s="5"/>
      <c r="C89" s="5"/>
      <c r="D89" s="19" t="str">
        <f aca="false">IF(C89="","",IFERROR(IF(LEFT(INDEX(Registrations!$I$6:$I$30,MATCH(C89,Registrations!$A$6:$A$30,0)),3)="No ","State account missing","OK"),"State not on Registrations"))</f>
        <v/>
      </c>
    </row>
    <row r="90" customFormat="false" ht="15" hidden="false" customHeight="false" outlineLevel="0" collapsed="false">
      <c r="A90" s="5"/>
      <c r="B90" s="5"/>
      <c r="C90" s="5"/>
      <c r="D90" s="19" t="str">
        <f aca="false">IF(C90="","",IFERROR(IF(LEFT(INDEX(Registrations!$I$6:$I$30,MATCH(C90,Registrations!$A$6:$A$30,0)),3)="No ","State account missing","OK"),"State not on Registrations"))</f>
        <v/>
      </c>
    </row>
    <row r="91" customFormat="false" ht="15" hidden="false" customHeight="false" outlineLevel="0" collapsed="false">
      <c r="A91" s="5"/>
      <c r="B91" s="5"/>
      <c r="C91" s="5"/>
      <c r="D91" s="19" t="str">
        <f aca="false">IF(C91="","",IFERROR(IF(LEFT(INDEX(Registrations!$I$6:$I$30,MATCH(C91,Registrations!$A$6:$A$30,0)),3)="No ","State account missing","OK"),"State not on Registrations"))</f>
        <v/>
      </c>
    </row>
    <row r="92" customFormat="false" ht="15" hidden="false" customHeight="false" outlineLevel="0" collapsed="false">
      <c r="A92" s="5"/>
      <c r="B92" s="5"/>
      <c r="C92" s="5"/>
      <c r="D92" s="19" t="str">
        <f aca="false">IF(C92="","",IFERROR(IF(LEFT(INDEX(Registrations!$I$6:$I$30,MATCH(C92,Registrations!$A$6:$A$30,0)),3)="No ","State account missing","OK"),"State not on Registrations"))</f>
        <v/>
      </c>
    </row>
    <row r="93" customFormat="false" ht="15" hidden="false" customHeight="false" outlineLevel="0" collapsed="false">
      <c r="A93" s="5"/>
      <c r="B93" s="5"/>
      <c r="C93" s="5"/>
      <c r="D93" s="19" t="str">
        <f aca="false">IF(C93="","",IFERROR(IF(LEFT(INDEX(Registrations!$I$6:$I$30,MATCH(C93,Registrations!$A$6:$A$30,0)),3)="No ","State account missing","OK"),"State not on Registrations"))</f>
        <v/>
      </c>
    </row>
    <row r="94" customFormat="false" ht="15" hidden="false" customHeight="false" outlineLevel="0" collapsed="false">
      <c r="A94" s="5"/>
      <c r="B94" s="5"/>
      <c r="C94" s="5"/>
      <c r="D94" s="19" t="str">
        <f aca="false">IF(C94="","",IFERROR(IF(LEFT(INDEX(Registrations!$I$6:$I$30,MATCH(C94,Registrations!$A$6:$A$30,0)),3)="No ","State account missing","OK"),"State not on Registrations"))</f>
        <v/>
      </c>
    </row>
    <row r="95" customFormat="false" ht="15" hidden="false" customHeight="false" outlineLevel="0" collapsed="false">
      <c r="A95" s="5"/>
      <c r="B95" s="5"/>
      <c r="C95" s="5"/>
      <c r="D95" s="19" t="str">
        <f aca="false">IF(C95="","",IFERROR(IF(LEFT(INDEX(Registrations!$I$6:$I$30,MATCH(C95,Registrations!$A$6:$A$30,0)),3)="No ","State account missing","OK"),"State not on Registrations"))</f>
        <v/>
      </c>
    </row>
    <row r="96" customFormat="false" ht="15" hidden="false" customHeight="false" outlineLevel="0" collapsed="false">
      <c r="A96" s="5"/>
      <c r="B96" s="5"/>
      <c r="C96" s="5"/>
      <c r="D96" s="19" t="str">
        <f aca="false">IF(C96="","",IFERROR(IF(LEFT(INDEX(Registrations!$I$6:$I$30,MATCH(C96,Registrations!$A$6:$A$30,0)),3)="No ","State account missing","OK"),"State not on Registrations"))</f>
        <v/>
      </c>
    </row>
    <row r="97" customFormat="false" ht="15" hidden="false" customHeight="false" outlineLevel="0" collapsed="false">
      <c r="A97" s="5"/>
      <c r="B97" s="5"/>
      <c r="C97" s="5"/>
      <c r="D97" s="19" t="str">
        <f aca="false">IF(C97="","",IFERROR(IF(LEFT(INDEX(Registrations!$I$6:$I$30,MATCH(C97,Registrations!$A$6:$A$30,0)),3)="No ","State account missing","OK"),"State not on Registrations"))</f>
        <v/>
      </c>
    </row>
    <row r="98" customFormat="false" ht="15" hidden="false" customHeight="false" outlineLevel="0" collapsed="false">
      <c r="A98" s="5"/>
      <c r="B98" s="5"/>
      <c r="C98" s="5"/>
      <c r="D98" s="19" t="str">
        <f aca="false">IF(C98="","",IFERROR(IF(LEFT(INDEX(Registrations!$I$6:$I$30,MATCH(C98,Registrations!$A$6:$A$30,0)),3)="No ","State account missing","OK"),"State not on Registrations"))</f>
        <v/>
      </c>
    </row>
    <row r="99" customFormat="false" ht="15" hidden="false" customHeight="false" outlineLevel="0" collapsed="false">
      <c r="A99" s="5"/>
      <c r="B99" s="5"/>
      <c r="C99" s="5"/>
      <c r="D99" s="19" t="str">
        <f aca="false">IF(C99="","",IFERROR(IF(LEFT(INDEX(Registrations!$I$6:$I$30,MATCH(C99,Registrations!$A$6:$A$30,0)),3)="No ","State account missing","OK"),"State not on Registrations"))</f>
        <v/>
      </c>
    </row>
    <row r="100" customFormat="false" ht="15" hidden="false" customHeight="false" outlineLevel="0" collapsed="false">
      <c r="A100" s="5"/>
      <c r="B100" s="5"/>
      <c r="C100" s="5"/>
      <c r="D100" s="19" t="str">
        <f aca="false">IF(C100="","",IFERROR(IF(LEFT(INDEX(Registrations!$I$6:$I$30,MATCH(C100,Registrations!$A$6:$A$30,0)),3)="No ","State account missing","OK"),"State not on Registrations"))</f>
        <v/>
      </c>
    </row>
    <row r="101" customFormat="false" ht="15" hidden="false" customHeight="false" outlineLevel="0" collapsed="false">
      <c r="A101" s="5"/>
      <c r="B101" s="5"/>
      <c r="C101" s="5"/>
      <c r="D101" s="19" t="str">
        <f aca="false">IF(C101="","",IFERROR(IF(LEFT(INDEX(Registrations!$I$6:$I$30,MATCH(C101,Registrations!$A$6:$A$30,0)),3)="No ","State account missing","OK"),"State not on Registrations"))</f>
        <v/>
      </c>
    </row>
    <row r="102" customFormat="false" ht="15" hidden="false" customHeight="false" outlineLevel="0" collapsed="false">
      <c r="A102" s="5"/>
      <c r="B102" s="5"/>
      <c r="C102" s="5"/>
      <c r="D102" s="19" t="str">
        <f aca="false">IF(C102="","",IFERROR(IF(LEFT(INDEX(Registrations!$I$6:$I$30,MATCH(C102,Registrations!$A$6:$A$30,0)),3)="No ","State account missing","OK"),"State not on Registrations"))</f>
        <v/>
      </c>
    </row>
    <row r="103" customFormat="false" ht="15" hidden="false" customHeight="false" outlineLevel="0" collapsed="false">
      <c r="A103" s="5"/>
      <c r="B103" s="5"/>
      <c r="C103" s="5"/>
      <c r="D103" s="19" t="str">
        <f aca="false">IF(C103="","",IFERROR(IF(LEFT(INDEX(Registrations!$I$6:$I$30,MATCH(C103,Registrations!$A$6:$A$30,0)),3)="No ","State account missing","OK"),"State not on Registrations"))</f>
        <v/>
      </c>
    </row>
    <row r="104" customFormat="false" ht="15" hidden="false" customHeight="false" outlineLevel="0" collapsed="false">
      <c r="A104" s="5"/>
      <c r="B104" s="5"/>
      <c r="C104" s="5"/>
      <c r="D104" s="19" t="str">
        <f aca="false">IF(C104="","",IFERROR(IF(LEFT(INDEX(Registrations!$I$6:$I$30,MATCH(C104,Registrations!$A$6:$A$30,0)),3)="No ","State account missing","OK"),"State not on Registrations"))</f>
        <v/>
      </c>
    </row>
    <row r="105" customFormat="false" ht="15" hidden="false" customHeight="false" outlineLevel="0" collapsed="false">
      <c r="A105" s="5"/>
      <c r="B105" s="5"/>
      <c r="C105" s="5"/>
      <c r="D105" s="19" t="str">
        <f aca="false">IF(C105="","",IFERROR(IF(LEFT(INDEX(Registrations!$I$6:$I$30,MATCH(C105,Registrations!$A$6:$A$30,0)),3)="No ","State account missing","OK"),"State not on Registrations"))</f>
        <v/>
      </c>
    </row>
    <row r="106" customFormat="false" ht="15" hidden="false" customHeight="false" outlineLevel="0" collapsed="false">
      <c r="A106" s="5"/>
      <c r="B106" s="5"/>
      <c r="C106" s="5"/>
      <c r="D106" s="19" t="str">
        <f aca="false">IF(C106="","",IFERROR(IF(LEFT(INDEX(Registrations!$I$6:$I$30,MATCH(C106,Registrations!$A$6:$A$30,0)),3)="No ","State account missing","OK"),"State not on Registrations"))</f>
        <v/>
      </c>
    </row>
    <row r="107" customFormat="false" ht="15" hidden="false" customHeight="false" outlineLevel="0" collapsed="false">
      <c r="A107" s="5"/>
      <c r="B107" s="5"/>
      <c r="C107" s="5"/>
      <c r="D107" s="19" t="str">
        <f aca="false">IF(C107="","",IFERROR(IF(LEFT(INDEX(Registrations!$I$6:$I$30,MATCH(C107,Registrations!$A$6:$A$30,0)),3)="No ","State account missing","OK"),"State not on Registrations"))</f>
        <v/>
      </c>
    </row>
    <row r="108" customFormat="false" ht="15" hidden="false" customHeight="false" outlineLevel="0" collapsed="false">
      <c r="A108" s="5"/>
      <c r="B108" s="5"/>
      <c r="C108" s="5"/>
      <c r="D108" s="19" t="str">
        <f aca="false">IF(C108="","",IFERROR(IF(LEFT(INDEX(Registrations!$I$6:$I$30,MATCH(C108,Registrations!$A$6:$A$30,0)),3)="No ","State account missing","OK"),"State not on Registrations"))</f>
        <v/>
      </c>
    </row>
    <row r="109" customFormat="false" ht="15" hidden="false" customHeight="false" outlineLevel="0" collapsed="false">
      <c r="A109" s="5"/>
      <c r="B109" s="5"/>
      <c r="C109" s="5"/>
      <c r="D109" s="19" t="str">
        <f aca="false">IF(C109="","",IFERROR(IF(LEFT(INDEX(Registrations!$I$6:$I$30,MATCH(C109,Registrations!$A$6:$A$30,0)),3)="No ","State account missing","OK"),"State not on Registrations"))</f>
        <v/>
      </c>
    </row>
    <row r="110" customFormat="false" ht="15" hidden="false" customHeight="false" outlineLevel="0" collapsed="false">
      <c r="A110" s="5"/>
      <c r="B110" s="5"/>
      <c r="C110" s="5"/>
      <c r="D110" s="19" t="str">
        <f aca="false">IF(C110="","",IFERROR(IF(LEFT(INDEX(Registrations!$I$6:$I$30,MATCH(C110,Registrations!$A$6:$A$30,0)),3)="No ","State account missing","OK"),"State not on Registrations"))</f>
        <v/>
      </c>
    </row>
    <row r="111" customFormat="false" ht="15" hidden="false" customHeight="false" outlineLevel="0" collapsed="false">
      <c r="A111" s="5"/>
      <c r="B111" s="5"/>
      <c r="C111" s="5"/>
      <c r="D111" s="19" t="str">
        <f aca="false">IF(C111="","",IFERROR(IF(LEFT(INDEX(Registrations!$I$6:$I$30,MATCH(C111,Registrations!$A$6:$A$30,0)),3)="No ","State account missing","OK"),"State not on Registrations"))</f>
        <v/>
      </c>
    </row>
    <row r="112" customFormat="false" ht="15" hidden="false" customHeight="false" outlineLevel="0" collapsed="false">
      <c r="A112" s="5"/>
      <c r="B112" s="5"/>
      <c r="C112" s="5"/>
      <c r="D112" s="19" t="str">
        <f aca="false">IF(C112="","",IFERROR(IF(LEFT(INDEX(Registrations!$I$6:$I$30,MATCH(C112,Registrations!$A$6:$A$30,0)),3)="No ","State account missing","OK"),"State not on Registrations"))</f>
        <v/>
      </c>
    </row>
    <row r="113" customFormat="false" ht="15" hidden="false" customHeight="false" outlineLevel="0" collapsed="false">
      <c r="A113" s="5"/>
      <c r="B113" s="5"/>
      <c r="C113" s="5"/>
      <c r="D113" s="19" t="str">
        <f aca="false">IF(C113="","",IFERROR(IF(LEFT(INDEX(Registrations!$I$6:$I$30,MATCH(C113,Registrations!$A$6:$A$30,0)),3)="No ","State account missing","OK"),"State not on Registrations"))</f>
        <v/>
      </c>
    </row>
    <row r="114" customFormat="false" ht="15" hidden="false" customHeight="false" outlineLevel="0" collapsed="false">
      <c r="A114" s="5"/>
      <c r="B114" s="5"/>
      <c r="C114" s="5"/>
      <c r="D114" s="19" t="str">
        <f aca="false">IF(C114="","",IFERROR(IF(LEFT(INDEX(Registrations!$I$6:$I$30,MATCH(C114,Registrations!$A$6:$A$30,0)),3)="No ","State account missing","OK"),"State not on Registrations"))</f>
        <v/>
      </c>
    </row>
    <row r="115" customFormat="false" ht="15" hidden="false" customHeight="false" outlineLevel="0" collapsed="false">
      <c r="A115" s="5"/>
      <c r="B115" s="5"/>
      <c r="C115" s="5"/>
      <c r="D115" s="19" t="str">
        <f aca="false">IF(C115="","",IFERROR(IF(LEFT(INDEX(Registrations!$I$6:$I$30,MATCH(C115,Registrations!$A$6:$A$30,0)),3)="No ","State account missing","OK"),"State not on Registrations"))</f>
        <v/>
      </c>
    </row>
    <row r="116" customFormat="false" ht="15" hidden="false" customHeight="false" outlineLevel="0" collapsed="false">
      <c r="A116" s="5"/>
      <c r="B116" s="5"/>
      <c r="C116" s="5"/>
      <c r="D116" s="19" t="str">
        <f aca="false">IF(C116="","",IFERROR(IF(LEFT(INDEX(Registrations!$I$6:$I$30,MATCH(C116,Registrations!$A$6:$A$30,0)),3)="No ","State account missing","OK"),"State not on Registrations"))</f>
        <v/>
      </c>
    </row>
    <row r="117" customFormat="false" ht="15" hidden="false" customHeight="false" outlineLevel="0" collapsed="false">
      <c r="A117" s="5"/>
      <c r="B117" s="5"/>
      <c r="C117" s="5"/>
      <c r="D117" s="19" t="str">
        <f aca="false">IF(C117="","",IFERROR(IF(LEFT(INDEX(Registrations!$I$6:$I$30,MATCH(C117,Registrations!$A$6:$A$30,0)),3)="No ","State account missing","OK"),"State not on Registrations"))</f>
        <v/>
      </c>
    </row>
    <row r="118" customFormat="false" ht="15" hidden="false" customHeight="false" outlineLevel="0" collapsed="false">
      <c r="A118" s="5"/>
      <c r="B118" s="5"/>
      <c r="C118" s="5"/>
      <c r="D118" s="19" t="str">
        <f aca="false">IF(C118="","",IFERROR(IF(LEFT(INDEX(Registrations!$I$6:$I$30,MATCH(C118,Registrations!$A$6:$A$30,0)),3)="No ","State account missing","OK"),"State not on Registrations"))</f>
        <v/>
      </c>
    </row>
    <row r="119" customFormat="false" ht="15" hidden="false" customHeight="false" outlineLevel="0" collapsed="false">
      <c r="A119" s="5"/>
      <c r="B119" s="5"/>
      <c r="C119" s="5"/>
      <c r="D119" s="19" t="str">
        <f aca="false">IF(C119="","",IFERROR(IF(LEFT(INDEX(Registrations!$I$6:$I$30,MATCH(C119,Registrations!$A$6:$A$30,0)),3)="No ","State account missing","OK"),"State not on Registrations"))</f>
        <v/>
      </c>
    </row>
    <row r="120" customFormat="false" ht="15" hidden="false" customHeight="false" outlineLevel="0" collapsed="false">
      <c r="A120" s="5"/>
      <c r="B120" s="5"/>
      <c r="C120" s="5"/>
      <c r="D120" s="19" t="str">
        <f aca="false">IF(C120="","",IFERROR(IF(LEFT(INDEX(Registrations!$I$6:$I$30,MATCH(C120,Registrations!$A$6:$A$30,0)),3)="No ","State account missing","OK"),"State not on Registrations"))</f>
        <v/>
      </c>
    </row>
    <row r="121" customFormat="false" ht="15" hidden="false" customHeight="false" outlineLevel="0" collapsed="false">
      <c r="A121" s="5"/>
      <c r="B121" s="5"/>
      <c r="C121" s="5"/>
      <c r="D121" s="19" t="str">
        <f aca="false">IF(C121="","",IFERROR(IF(LEFT(INDEX(Registrations!$I$6:$I$30,MATCH(C121,Registrations!$A$6:$A$30,0)),3)="No ","State account missing","OK"),"State not on Registrations"))</f>
        <v/>
      </c>
    </row>
    <row r="122" customFormat="false" ht="15" hidden="false" customHeight="false" outlineLevel="0" collapsed="false">
      <c r="A122" s="5"/>
      <c r="B122" s="5"/>
      <c r="C122" s="5"/>
      <c r="D122" s="19" t="str">
        <f aca="false">IF(C122="","",IFERROR(IF(LEFT(INDEX(Registrations!$I$6:$I$30,MATCH(C122,Registrations!$A$6:$A$30,0)),3)="No ","State account missing","OK"),"State not on Registrations"))</f>
        <v/>
      </c>
    </row>
    <row r="123" customFormat="false" ht="15" hidden="false" customHeight="false" outlineLevel="0" collapsed="false">
      <c r="A123" s="5"/>
      <c r="B123" s="5"/>
      <c r="C123" s="5"/>
      <c r="D123" s="19" t="str">
        <f aca="false">IF(C123="","",IFERROR(IF(LEFT(INDEX(Registrations!$I$6:$I$30,MATCH(C123,Registrations!$A$6:$A$30,0)),3)="No ","State account missing","OK"),"State not on Registrations"))</f>
        <v/>
      </c>
    </row>
    <row r="124" customFormat="false" ht="15" hidden="false" customHeight="false" outlineLevel="0" collapsed="false">
      <c r="A124" s="5"/>
      <c r="B124" s="5"/>
      <c r="C124" s="5"/>
      <c r="D124" s="19" t="str">
        <f aca="false">IF(C124="","",IFERROR(IF(LEFT(INDEX(Registrations!$I$6:$I$30,MATCH(C124,Registrations!$A$6:$A$30,0)),3)="No ","State account missing","OK"),"State not on Registrations"))</f>
        <v/>
      </c>
    </row>
    <row r="125" customFormat="false" ht="15" hidden="false" customHeight="false" outlineLevel="0" collapsed="false">
      <c r="A125" s="5"/>
      <c r="B125" s="5"/>
      <c r="C125" s="5"/>
      <c r="D125" s="19" t="str">
        <f aca="false">IF(C125="","",IFERROR(IF(LEFT(INDEX(Registrations!$I$6:$I$30,MATCH(C125,Registrations!$A$6:$A$30,0)),3)="No ","State account missing","OK"),"State not on Registrations"))</f>
        <v/>
      </c>
    </row>
    <row r="126" customFormat="false" ht="15" hidden="false" customHeight="false" outlineLevel="0" collapsed="false">
      <c r="A126" s="5"/>
      <c r="B126" s="5"/>
      <c r="C126" s="5"/>
      <c r="D126" s="19" t="str">
        <f aca="false">IF(C126="","",IFERROR(IF(LEFT(INDEX(Registrations!$I$6:$I$30,MATCH(C126,Registrations!$A$6:$A$30,0)),3)="No ","State account missing","OK"),"State not on Registrations"))</f>
        <v/>
      </c>
    </row>
    <row r="127" customFormat="false" ht="15" hidden="false" customHeight="false" outlineLevel="0" collapsed="false">
      <c r="A127" s="5"/>
      <c r="B127" s="5"/>
      <c r="C127" s="5"/>
      <c r="D127" s="19" t="str">
        <f aca="false">IF(C127="","",IFERROR(IF(LEFT(INDEX(Registrations!$I$6:$I$30,MATCH(C127,Registrations!$A$6:$A$30,0)),3)="No ","State account missing","OK"),"State not on Registrations"))</f>
        <v/>
      </c>
    </row>
    <row r="128" customFormat="false" ht="15" hidden="false" customHeight="false" outlineLevel="0" collapsed="false">
      <c r="A128" s="5"/>
      <c r="B128" s="5"/>
      <c r="C128" s="5"/>
      <c r="D128" s="19" t="str">
        <f aca="false">IF(C128="","",IFERROR(IF(LEFT(INDEX(Registrations!$I$6:$I$30,MATCH(C128,Registrations!$A$6:$A$30,0)),3)="No ","State account missing","OK"),"State not on Registrations"))</f>
        <v/>
      </c>
    </row>
    <row r="129" customFormat="false" ht="15" hidden="false" customHeight="false" outlineLevel="0" collapsed="false">
      <c r="A129" s="5"/>
      <c r="B129" s="5"/>
      <c r="C129" s="5"/>
      <c r="D129" s="19" t="str">
        <f aca="false">IF(C129="","",IFERROR(IF(LEFT(INDEX(Registrations!$I$6:$I$30,MATCH(C129,Registrations!$A$6:$A$30,0)),3)="No ","State account missing","OK"),"State not on Registrations"))</f>
        <v/>
      </c>
    </row>
    <row r="130" customFormat="false" ht="15" hidden="false" customHeight="false" outlineLevel="0" collapsed="false">
      <c r="A130" s="5"/>
      <c r="B130" s="5"/>
      <c r="C130" s="5"/>
      <c r="D130" s="19" t="str">
        <f aca="false">IF(C130="","",IFERROR(IF(LEFT(INDEX(Registrations!$I$6:$I$30,MATCH(C130,Registrations!$A$6:$A$30,0)),3)="No ","State account missing","OK"),"State not on Registrations"))</f>
        <v/>
      </c>
    </row>
    <row r="131" customFormat="false" ht="15" hidden="false" customHeight="false" outlineLevel="0" collapsed="false">
      <c r="A131" s="5"/>
      <c r="B131" s="5"/>
      <c r="C131" s="5"/>
      <c r="D131" s="19" t="str">
        <f aca="false">IF(C131="","",IFERROR(IF(LEFT(INDEX(Registrations!$I$6:$I$30,MATCH(C131,Registrations!$A$6:$A$30,0)),3)="No ","State account missing","OK"),"State not on Registrations"))</f>
        <v/>
      </c>
    </row>
    <row r="132" customFormat="false" ht="15" hidden="false" customHeight="false" outlineLevel="0" collapsed="false">
      <c r="A132" s="5"/>
      <c r="B132" s="5"/>
      <c r="C132" s="5"/>
      <c r="D132" s="19" t="str">
        <f aca="false">IF(C132="","",IFERROR(IF(LEFT(INDEX(Registrations!$I$6:$I$30,MATCH(C132,Registrations!$A$6:$A$30,0)),3)="No ","State account missing","OK"),"State not on Registrations"))</f>
        <v/>
      </c>
    </row>
    <row r="133" customFormat="false" ht="15" hidden="false" customHeight="false" outlineLevel="0" collapsed="false">
      <c r="A133" s="5"/>
      <c r="B133" s="5"/>
      <c r="C133" s="5"/>
      <c r="D133" s="19" t="str">
        <f aca="false">IF(C133="","",IFERROR(IF(LEFT(INDEX(Registrations!$I$6:$I$30,MATCH(C133,Registrations!$A$6:$A$30,0)),3)="No ","State account missing","OK"),"State not on Registrations"))</f>
        <v/>
      </c>
    </row>
    <row r="134" customFormat="false" ht="15" hidden="false" customHeight="false" outlineLevel="0" collapsed="false">
      <c r="A134" s="5"/>
      <c r="B134" s="5"/>
      <c r="C134" s="5"/>
      <c r="D134" s="19" t="str">
        <f aca="false">IF(C134="","",IFERROR(IF(LEFT(INDEX(Registrations!$I$6:$I$30,MATCH(C134,Registrations!$A$6:$A$30,0)),3)="No ","State account missing","OK"),"State not on Registrations"))</f>
        <v/>
      </c>
    </row>
    <row r="135" customFormat="false" ht="15" hidden="false" customHeight="false" outlineLevel="0" collapsed="false">
      <c r="A135" s="5"/>
      <c r="B135" s="5"/>
      <c r="C135" s="5"/>
      <c r="D135" s="19" t="str">
        <f aca="false">IF(C135="","",IFERROR(IF(LEFT(INDEX(Registrations!$I$6:$I$30,MATCH(C135,Registrations!$A$6:$A$30,0)),3)="No ","State account missing","OK"),"State not on Registrations"))</f>
        <v/>
      </c>
    </row>
    <row r="136" customFormat="false" ht="15" hidden="false" customHeight="false" outlineLevel="0" collapsed="false">
      <c r="A136" s="5"/>
      <c r="B136" s="5"/>
      <c r="C136" s="5"/>
      <c r="D136" s="19" t="str">
        <f aca="false">IF(C136="","",IFERROR(IF(LEFT(INDEX(Registrations!$I$6:$I$30,MATCH(C136,Registrations!$A$6:$A$30,0)),3)="No ","State account missing","OK"),"State not on Registrations"))</f>
        <v/>
      </c>
    </row>
    <row r="137" customFormat="false" ht="15" hidden="false" customHeight="false" outlineLevel="0" collapsed="false">
      <c r="A137" s="5"/>
      <c r="B137" s="5"/>
      <c r="C137" s="5"/>
      <c r="D137" s="19" t="str">
        <f aca="false">IF(C137="","",IFERROR(IF(LEFT(INDEX(Registrations!$I$6:$I$30,MATCH(C137,Registrations!$A$6:$A$30,0)),3)="No ","State account missing","OK"),"State not on Registrations"))</f>
        <v/>
      </c>
    </row>
    <row r="138" customFormat="false" ht="15" hidden="false" customHeight="false" outlineLevel="0" collapsed="false">
      <c r="A138" s="5"/>
      <c r="B138" s="5"/>
      <c r="C138" s="5"/>
      <c r="D138" s="19" t="str">
        <f aca="false">IF(C138="","",IFERROR(IF(LEFT(INDEX(Registrations!$I$6:$I$30,MATCH(C138,Registrations!$A$6:$A$30,0)),3)="No ","State account missing","OK"),"State not on Registrations"))</f>
        <v/>
      </c>
    </row>
    <row r="139" customFormat="false" ht="15" hidden="false" customHeight="false" outlineLevel="0" collapsed="false">
      <c r="A139" s="5"/>
      <c r="B139" s="5"/>
      <c r="C139" s="5"/>
      <c r="D139" s="19" t="str">
        <f aca="false">IF(C139="","",IFERROR(IF(LEFT(INDEX(Registrations!$I$6:$I$30,MATCH(C139,Registrations!$A$6:$A$30,0)),3)="No ","State account missing","OK"),"State not on Registrations"))</f>
        <v/>
      </c>
    </row>
    <row r="140" customFormat="false" ht="15" hidden="false" customHeight="false" outlineLevel="0" collapsed="false">
      <c r="A140" s="5"/>
      <c r="B140" s="5"/>
      <c r="C140" s="5"/>
      <c r="D140" s="19" t="str">
        <f aca="false">IF(C140="","",IFERROR(IF(LEFT(INDEX(Registrations!$I$6:$I$30,MATCH(C140,Registrations!$A$6:$A$30,0)),3)="No ","State account missing","OK"),"State not on Registrations"))</f>
        <v/>
      </c>
    </row>
    <row r="141" customFormat="false" ht="15" hidden="false" customHeight="false" outlineLevel="0" collapsed="false">
      <c r="A141" s="5"/>
      <c r="B141" s="5"/>
      <c r="C141" s="5"/>
      <c r="D141" s="19" t="str">
        <f aca="false">IF(C141="","",IFERROR(IF(LEFT(INDEX(Registrations!$I$6:$I$30,MATCH(C141,Registrations!$A$6:$A$30,0)),3)="No ","State account missing","OK"),"State not on Registrations"))</f>
        <v/>
      </c>
    </row>
    <row r="142" customFormat="false" ht="15" hidden="false" customHeight="false" outlineLevel="0" collapsed="false">
      <c r="A142" s="5"/>
      <c r="B142" s="5"/>
      <c r="C142" s="5"/>
      <c r="D142" s="19" t="str">
        <f aca="false">IF(C142="","",IFERROR(IF(LEFT(INDEX(Registrations!$I$6:$I$30,MATCH(C142,Registrations!$A$6:$A$30,0)),3)="No ","State account missing","OK"),"State not on Registrations"))</f>
        <v/>
      </c>
    </row>
    <row r="143" customFormat="false" ht="15" hidden="false" customHeight="false" outlineLevel="0" collapsed="false">
      <c r="A143" s="5"/>
      <c r="B143" s="5"/>
      <c r="C143" s="5"/>
      <c r="D143" s="19" t="str">
        <f aca="false">IF(C143="","",IFERROR(IF(LEFT(INDEX(Registrations!$I$6:$I$30,MATCH(C143,Registrations!$A$6:$A$30,0)),3)="No ","State account missing","OK"),"State not on Registrations"))</f>
        <v/>
      </c>
    </row>
    <row r="144" customFormat="false" ht="15" hidden="false" customHeight="false" outlineLevel="0" collapsed="false">
      <c r="A144" s="5"/>
      <c r="B144" s="5"/>
      <c r="C144" s="5"/>
      <c r="D144" s="19" t="str">
        <f aca="false">IF(C144="","",IFERROR(IF(LEFT(INDEX(Registrations!$I$6:$I$30,MATCH(C144,Registrations!$A$6:$A$30,0)),3)="No ","State account missing","OK"),"State not on Registrations"))</f>
        <v/>
      </c>
    </row>
    <row r="145" customFormat="false" ht="15" hidden="false" customHeight="false" outlineLevel="0" collapsed="false">
      <c r="A145" s="5"/>
      <c r="B145" s="5"/>
      <c r="C145" s="5"/>
      <c r="D145" s="19" t="str">
        <f aca="false">IF(C145="","",IFERROR(IF(LEFT(INDEX(Registrations!$I$6:$I$30,MATCH(C145,Registrations!$A$6:$A$30,0)),3)="No ","State account missing","OK"),"State not on Registrations"))</f>
        <v/>
      </c>
    </row>
    <row r="146" customFormat="false" ht="15" hidden="false" customHeight="false" outlineLevel="0" collapsed="false">
      <c r="A146" s="5"/>
      <c r="B146" s="5"/>
      <c r="C146" s="5"/>
      <c r="D146" s="19" t="str">
        <f aca="false">IF(C146="","",IFERROR(IF(LEFT(INDEX(Registrations!$I$6:$I$30,MATCH(C146,Registrations!$A$6:$A$30,0)),3)="No ","State account missing","OK"),"State not on Registrations"))</f>
        <v/>
      </c>
    </row>
    <row r="147" customFormat="false" ht="15" hidden="false" customHeight="false" outlineLevel="0" collapsed="false">
      <c r="A147" s="5"/>
      <c r="B147" s="5"/>
      <c r="C147" s="5"/>
      <c r="D147" s="19" t="str">
        <f aca="false">IF(C147="","",IFERROR(IF(LEFT(INDEX(Registrations!$I$6:$I$30,MATCH(C147,Registrations!$A$6:$A$30,0)),3)="No ","State account missing","OK"),"State not on Registrations"))</f>
        <v/>
      </c>
    </row>
    <row r="148" customFormat="false" ht="15" hidden="false" customHeight="false" outlineLevel="0" collapsed="false">
      <c r="A148" s="5"/>
      <c r="B148" s="5"/>
      <c r="C148" s="5"/>
      <c r="D148" s="19" t="str">
        <f aca="false">IF(C148="","",IFERROR(IF(LEFT(INDEX(Registrations!$I$6:$I$30,MATCH(C148,Registrations!$A$6:$A$30,0)),3)="No ","State account missing","OK"),"State not on Registrations"))</f>
        <v/>
      </c>
    </row>
    <row r="149" customFormat="false" ht="15" hidden="false" customHeight="false" outlineLevel="0" collapsed="false">
      <c r="A149" s="5"/>
      <c r="B149" s="5"/>
      <c r="C149" s="5"/>
      <c r="D149" s="19" t="str">
        <f aca="false">IF(C149="","",IFERROR(IF(LEFT(INDEX(Registrations!$I$6:$I$30,MATCH(C149,Registrations!$A$6:$A$30,0)),3)="No ","State account missing","OK"),"State not on Registrations"))</f>
        <v/>
      </c>
    </row>
    <row r="150" customFormat="false" ht="15" hidden="false" customHeight="false" outlineLevel="0" collapsed="false">
      <c r="A150" s="5"/>
      <c r="B150" s="5"/>
      <c r="C150" s="5"/>
      <c r="D150" s="19" t="str">
        <f aca="false">IF(C150="","",IFERROR(IF(LEFT(INDEX(Registrations!$I$6:$I$30,MATCH(C150,Registrations!$A$6:$A$30,0)),3)="No ","State account missing","OK"),"State not on Registrations"))</f>
        <v/>
      </c>
    </row>
    <row r="151" customFormat="false" ht="15" hidden="false" customHeight="false" outlineLevel="0" collapsed="false">
      <c r="A151" s="5"/>
      <c r="B151" s="5"/>
      <c r="C151" s="5"/>
      <c r="D151" s="19" t="str">
        <f aca="false">IF(C151="","",IFERROR(IF(LEFT(INDEX(Registrations!$I$6:$I$30,MATCH(C151,Registrations!$A$6:$A$30,0)),3)="No ","State account missing","OK"),"State not on Registrations"))</f>
        <v/>
      </c>
    </row>
    <row r="152" customFormat="false" ht="15" hidden="false" customHeight="false" outlineLevel="0" collapsed="false">
      <c r="A152" s="5"/>
      <c r="B152" s="5"/>
      <c r="C152" s="5"/>
      <c r="D152" s="19" t="str">
        <f aca="false">IF(C152="","",IFERROR(IF(LEFT(INDEX(Registrations!$I$6:$I$30,MATCH(C152,Registrations!$A$6:$A$30,0)),3)="No ","State account missing","OK"),"State not on Registrations"))</f>
        <v/>
      </c>
    </row>
    <row r="153" customFormat="false" ht="15" hidden="false" customHeight="false" outlineLevel="0" collapsed="false">
      <c r="A153" s="5"/>
      <c r="B153" s="5"/>
      <c r="C153" s="5"/>
      <c r="D153" s="19" t="str">
        <f aca="false">IF(C153="","",IFERROR(IF(LEFT(INDEX(Registrations!$I$6:$I$30,MATCH(C153,Registrations!$A$6:$A$30,0)),3)="No ","State account missing","OK"),"State not on Registrations"))</f>
        <v/>
      </c>
    </row>
    <row r="154" customFormat="false" ht="15" hidden="false" customHeight="false" outlineLevel="0" collapsed="false">
      <c r="A154" s="5"/>
      <c r="B154" s="5"/>
      <c r="C154" s="5"/>
      <c r="D154" s="19" t="str">
        <f aca="false">IF(C154="","",IFERROR(IF(LEFT(INDEX(Registrations!$I$6:$I$30,MATCH(C154,Registrations!$A$6:$A$30,0)),3)="No ","State account missing","OK"),"State not on Registrations"))</f>
        <v/>
      </c>
    </row>
    <row r="155" customFormat="false" ht="15" hidden="false" customHeight="false" outlineLevel="0" collapsed="false">
      <c r="A155" s="5"/>
      <c r="B155" s="5"/>
      <c r="C155" s="5"/>
      <c r="D155" s="19" t="str">
        <f aca="false">IF(C155="","",IFERROR(IF(LEFT(INDEX(Registrations!$I$6:$I$30,MATCH(C155,Registrations!$A$6:$A$30,0)),3)="No ","State account missing","OK"),"State not on Registrations"))</f>
        <v/>
      </c>
    </row>
    <row r="156" customFormat="false" ht="15" hidden="false" customHeight="false" outlineLevel="0" collapsed="false">
      <c r="A156" s="5"/>
      <c r="B156" s="5"/>
      <c r="C156" s="5"/>
      <c r="D156" s="19" t="str">
        <f aca="false">IF(C156="","",IFERROR(IF(LEFT(INDEX(Registrations!$I$6:$I$30,MATCH(C156,Registrations!$A$6:$A$30,0)),3)="No ","State account missing","OK"),"State not on Registrations"))</f>
        <v/>
      </c>
    </row>
    <row r="157" customFormat="false" ht="15" hidden="false" customHeight="false" outlineLevel="0" collapsed="false">
      <c r="A157" s="5"/>
      <c r="B157" s="5"/>
      <c r="C157" s="5"/>
      <c r="D157" s="19" t="str">
        <f aca="false">IF(C157="","",IFERROR(IF(LEFT(INDEX(Registrations!$I$6:$I$30,MATCH(C157,Registrations!$A$6:$A$30,0)),3)="No ","State account missing","OK"),"State not on Registrations"))</f>
        <v/>
      </c>
    </row>
    <row r="158" customFormat="false" ht="15" hidden="false" customHeight="false" outlineLevel="0" collapsed="false">
      <c r="A158" s="5"/>
      <c r="B158" s="5"/>
      <c r="C158" s="5"/>
      <c r="D158" s="19" t="str">
        <f aca="false">IF(C158="","",IFERROR(IF(LEFT(INDEX(Registrations!$I$6:$I$30,MATCH(C158,Registrations!$A$6:$A$30,0)),3)="No ","State account missing","OK"),"State not on Registrations"))</f>
        <v/>
      </c>
    </row>
    <row r="159" customFormat="false" ht="15" hidden="false" customHeight="false" outlineLevel="0" collapsed="false">
      <c r="A159" s="5"/>
      <c r="B159" s="5"/>
      <c r="C159" s="5"/>
      <c r="D159" s="19" t="str">
        <f aca="false">IF(C159="","",IFERROR(IF(LEFT(INDEX(Registrations!$I$6:$I$30,MATCH(C159,Registrations!$A$6:$A$30,0)),3)="No ","State account missing","OK"),"State not on Registrations"))</f>
        <v/>
      </c>
    </row>
    <row r="160" customFormat="false" ht="15" hidden="false" customHeight="false" outlineLevel="0" collapsed="false">
      <c r="A160" s="5"/>
      <c r="B160" s="5"/>
      <c r="C160" s="5"/>
      <c r="D160" s="19" t="str">
        <f aca="false">IF(C160="","",IFERROR(IF(LEFT(INDEX(Registrations!$I$6:$I$30,MATCH(C160,Registrations!$A$6:$A$30,0)),3)="No ","State account missing","OK"),"State not on Registrations"))</f>
        <v/>
      </c>
    </row>
    <row r="161" customFormat="false" ht="15" hidden="false" customHeight="false" outlineLevel="0" collapsed="false">
      <c r="A161" s="5"/>
      <c r="B161" s="5"/>
      <c r="C161" s="5"/>
      <c r="D161" s="19" t="str">
        <f aca="false">IF(C161="","",IFERROR(IF(LEFT(INDEX(Registrations!$I$6:$I$30,MATCH(C161,Registrations!$A$6:$A$30,0)),3)="No ","State account missing","OK"),"State not on Registrations"))</f>
        <v/>
      </c>
    </row>
    <row r="162" customFormat="false" ht="15" hidden="false" customHeight="false" outlineLevel="0" collapsed="false">
      <c r="A162" s="5"/>
      <c r="B162" s="5"/>
      <c r="C162" s="5"/>
      <c r="D162" s="19" t="str">
        <f aca="false">IF(C162="","",IFERROR(IF(LEFT(INDEX(Registrations!$I$6:$I$30,MATCH(C162,Registrations!$A$6:$A$30,0)),3)="No ","State account missing","OK"),"State not on Registrations"))</f>
        <v/>
      </c>
    </row>
    <row r="163" customFormat="false" ht="15" hidden="false" customHeight="false" outlineLevel="0" collapsed="false">
      <c r="A163" s="5"/>
      <c r="B163" s="5"/>
      <c r="C163" s="5"/>
      <c r="D163" s="19" t="str">
        <f aca="false">IF(C163="","",IFERROR(IF(LEFT(INDEX(Registrations!$I$6:$I$30,MATCH(C163,Registrations!$A$6:$A$30,0)),3)="No ","State account missing","OK"),"State not on Registrations"))</f>
        <v/>
      </c>
    </row>
    <row r="164" customFormat="false" ht="15" hidden="false" customHeight="false" outlineLevel="0" collapsed="false">
      <c r="A164" s="5"/>
      <c r="B164" s="5"/>
      <c r="C164" s="5"/>
      <c r="D164" s="19" t="str">
        <f aca="false">IF(C164="","",IFERROR(IF(LEFT(INDEX(Registrations!$I$6:$I$30,MATCH(C164,Registrations!$A$6:$A$30,0)),3)="No ","State account missing","OK"),"State not on Registrations"))</f>
        <v/>
      </c>
    </row>
    <row r="165" customFormat="false" ht="15" hidden="false" customHeight="false" outlineLevel="0" collapsed="false">
      <c r="A165" s="5"/>
      <c r="B165" s="5"/>
      <c r="C165" s="5"/>
      <c r="D165" s="19" t="str">
        <f aca="false">IF(C165="","",IFERROR(IF(LEFT(INDEX(Registrations!$I$6:$I$30,MATCH(C165,Registrations!$A$6:$A$30,0)),3)="No ","State account missing","OK"),"State not on Registrations"))</f>
        <v/>
      </c>
    </row>
    <row r="166" customFormat="false" ht="15" hidden="false" customHeight="false" outlineLevel="0" collapsed="false">
      <c r="A166" s="5"/>
      <c r="B166" s="5"/>
      <c r="C166" s="5"/>
      <c r="D166" s="19" t="str">
        <f aca="false">IF(C166="","",IFERROR(IF(LEFT(INDEX(Registrations!$I$6:$I$30,MATCH(C166,Registrations!$A$6:$A$30,0)),3)="No ","State account missing","OK"),"State not on Registrations"))</f>
        <v/>
      </c>
    </row>
    <row r="167" customFormat="false" ht="15" hidden="false" customHeight="false" outlineLevel="0" collapsed="false">
      <c r="A167" s="5"/>
      <c r="B167" s="5"/>
      <c r="C167" s="5"/>
      <c r="D167" s="19" t="str">
        <f aca="false">IF(C167="","",IFERROR(IF(LEFT(INDEX(Registrations!$I$6:$I$30,MATCH(C167,Registrations!$A$6:$A$30,0)),3)="No ","State account missing","OK"),"State not on Registrations"))</f>
        <v/>
      </c>
    </row>
    <row r="168" customFormat="false" ht="15" hidden="false" customHeight="false" outlineLevel="0" collapsed="false">
      <c r="A168" s="5"/>
      <c r="B168" s="5"/>
      <c r="C168" s="5"/>
      <c r="D168" s="19" t="str">
        <f aca="false">IF(C168="","",IFERROR(IF(LEFT(INDEX(Registrations!$I$6:$I$30,MATCH(C168,Registrations!$A$6:$A$30,0)),3)="No ","State account missing","OK"),"State not on Registrations"))</f>
        <v/>
      </c>
    </row>
    <row r="169" customFormat="false" ht="15" hidden="false" customHeight="false" outlineLevel="0" collapsed="false">
      <c r="A169" s="5"/>
      <c r="B169" s="5"/>
      <c r="C169" s="5"/>
      <c r="D169" s="19" t="str">
        <f aca="false">IF(C169="","",IFERROR(IF(LEFT(INDEX(Registrations!$I$6:$I$30,MATCH(C169,Registrations!$A$6:$A$30,0)),3)="No ","State account missing","OK"),"State not on Registrations"))</f>
        <v/>
      </c>
    </row>
    <row r="170" customFormat="false" ht="15" hidden="false" customHeight="false" outlineLevel="0" collapsed="false">
      <c r="A170" s="5"/>
      <c r="B170" s="5"/>
      <c r="C170" s="5"/>
      <c r="D170" s="19" t="str">
        <f aca="false">IF(C170="","",IFERROR(IF(LEFT(INDEX(Registrations!$I$6:$I$30,MATCH(C170,Registrations!$A$6:$A$30,0)),3)="No ","State account missing","OK"),"State not on Registrations"))</f>
        <v/>
      </c>
    </row>
    <row r="171" customFormat="false" ht="15" hidden="false" customHeight="false" outlineLevel="0" collapsed="false">
      <c r="A171" s="5"/>
      <c r="B171" s="5"/>
      <c r="C171" s="5"/>
      <c r="D171" s="19" t="str">
        <f aca="false">IF(C171="","",IFERROR(IF(LEFT(INDEX(Registrations!$I$6:$I$30,MATCH(C171,Registrations!$A$6:$A$30,0)),3)="No ","State account missing","OK"),"State not on Registrations"))</f>
        <v/>
      </c>
    </row>
    <row r="172" customFormat="false" ht="15" hidden="false" customHeight="false" outlineLevel="0" collapsed="false">
      <c r="A172" s="5"/>
      <c r="B172" s="5"/>
      <c r="C172" s="5"/>
      <c r="D172" s="19" t="str">
        <f aca="false">IF(C172="","",IFERROR(IF(LEFT(INDEX(Registrations!$I$6:$I$30,MATCH(C172,Registrations!$A$6:$A$30,0)),3)="No ","State account missing","OK"),"State not on Registrations"))</f>
        <v/>
      </c>
    </row>
    <row r="173" customFormat="false" ht="15" hidden="false" customHeight="false" outlineLevel="0" collapsed="false">
      <c r="A173" s="5"/>
      <c r="B173" s="5"/>
      <c r="C173" s="5"/>
      <c r="D173" s="19" t="str">
        <f aca="false">IF(C173="","",IFERROR(IF(LEFT(INDEX(Registrations!$I$6:$I$30,MATCH(C173,Registrations!$A$6:$A$30,0)),3)="No ","State account missing","OK"),"State not on Registrations"))</f>
        <v/>
      </c>
    </row>
    <row r="174" customFormat="false" ht="15" hidden="false" customHeight="false" outlineLevel="0" collapsed="false">
      <c r="A174" s="5"/>
      <c r="B174" s="5"/>
      <c r="C174" s="5"/>
      <c r="D174" s="19" t="str">
        <f aca="false">IF(C174="","",IFERROR(IF(LEFT(INDEX(Registrations!$I$6:$I$30,MATCH(C174,Registrations!$A$6:$A$30,0)),3)="No ","State account missing","OK"),"State not on Registrations"))</f>
        <v/>
      </c>
    </row>
    <row r="175" customFormat="false" ht="15" hidden="false" customHeight="false" outlineLevel="0" collapsed="false">
      <c r="A175" s="5"/>
      <c r="B175" s="5"/>
      <c r="C175" s="5"/>
      <c r="D175" s="19" t="str">
        <f aca="false">IF(C175="","",IFERROR(IF(LEFT(INDEX(Registrations!$I$6:$I$30,MATCH(C175,Registrations!$A$6:$A$30,0)),3)="No ","State account missing","OK"),"State not on Registrations"))</f>
        <v/>
      </c>
    </row>
    <row r="176" customFormat="false" ht="15" hidden="false" customHeight="false" outlineLevel="0" collapsed="false">
      <c r="A176" s="5"/>
      <c r="B176" s="5"/>
      <c r="C176" s="5"/>
      <c r="D176" s="19" t="str">
        <f aca="false">IF(C176="","",IFERROR(IF(LEFT(INDEX(Registrations!$I$6:$I$30,MATCH(C176,Registrations!$A$6:$A$30,0)),3)="No ","State account missing","OK"),"State not on Registrations"))</f>
        <v/>
      </c>
    </row>
    <row r="177" customFormat="false" ht="15" hidden="false" customHeight="false" outlineLevel="0" collapsed="false">
      <c r="A177" s="5"/>
      <c r="B177" s="5"/>
      <c r="C177" s="5"/>
      <c r="D177" s="19" t="str">
        <f aca="false">IF(C177="","",IFERROR(IF(LEFT(INDEX(Registrations!$I$6:$I$30,MATCH(C177,Registrations!$A$6:$A$30,0)),3)="No ","State account missing","OK"),"State not on Registrations"))</f>
        <v/>
      </c>
    </row>
    <row r="178" customFormat="false" ht="15" hidden="false" customHeight="false" outlineLevel="0" collapsed="false">
      <c r="A178" s="5"/>
      <c r="B178" s="5"/>
      <c r="C178" s="5"/>
      <c r="D178" s="19" t="str">
        <f aca="false">IF(C178="","",IFERROR(IF(LEFT(INDEX(Registrations!$I$6:$I$30,MATCH(C178,Registrations!$A$6:$A$30,0)),3)="No ","State account missing","OK"),"State not on Registrations"))</f>
        <v/>
      </c>
    </row>
    <row r="179" customFormat="false" ht="15" hidden="false" customHeight="false" outlineLevel="0" collapsed="false">
      <c r="A179" s="5"/>
      <c r="B179" s="5"/>
      <c r="C179" s="5"/>
      <c r="D179" s="19" t="str">
        <f aca="false">IF(C179="","",IFERROR(IF(LEFT(INDEX(Registrations!$I$6:$I$30,MATCH(C179,Registrations!$A$6:$A$30,0)),3)="No ","State account missing","OK"),"State not on Registrations"))</f>
        <v/>
      </c>
    </row>
    <row r="180" customFormat="false" ht="15" hidden="false" customHeight="false" outlineLevel="0" collapsed="false">
      <c r="A180" s="5"/>
      <c r="B180" s="5"/>
      <c r="C180" s="5"/>
      <c r="D180" s="19" t="str">
        <f aca="false">IF(C180="","",IFERROR(IF(LEFT(INDEX(Registrations!$I$6:$I$30,MATCH(C180,Registrations!$A$6:$A$30,0)),3)="No ","State account missing","OK"),"State not on Registrations"))</f>
        <v/>
      </c>
    </row>
    <row r="181" customFormat="false" ht="15" hidden="false" customHeight="false" outlineLevel="0" collapsed="false">
      <c r="A181" s="5"/>
      <c r="B181" s="5"/>
      <c r="C181" s="5"/>
      <c r="D181" s="19" t="str">
        <f aca="false">IF(C181="","",IFERROR(IF(LEFT(INDEX(Registrations!$I$6:$I$30,MATCH(C181,Registrations!$A$6:$A$30,0)),3)="No ","State account missing","OK"),"State not on Registrations"))</f>
        <v/>
      </c>
    </row>
    <row r="182" customFormat="false" ht="15" hidden="false" customHeight="false" outlineLevel="0" collapsed="false">
      <c r="A182" s="5"/>
      <c r="B182" s="5"/>
      <c r="C182" s="5"/>
      <c r="D182" s="19" t="str">
        <f aca="false">IF(C182="","",IFERROR(IF(LEFT(INDEX(Registrations!$I$6:$I$30,MATCH(C182,Registrations!$A$6:$A$30,0)),3)="No ","State account missing","OK"),"State not on Registrations"))</f>
        <v/>
      </c>
    </row>
    <row r="183" customFormat="false" ht="15" hidden="false" customHeight="false" outlineLevel="0" collapsed="false">
      <c r="A183" s="5"/>
      <c r="B183" s="5"/>
      <c r="C183" s="5"/>
      <c r="D183" s="19" t="str">
        <f aca="false">IF(C183="","",IFERROR(IF(LEFT(INDEX(Registrations!$I$6:$I$30,MATCH(C183,Registrations!$A$6:$A$30,0)),3)="No ","State account missing","OK"),"State not on Registrations"))</f>
        <v/>
      </c>
    </row>
    <row r="184" customFormat="false" ht="15" hidden="false" customHeight="false" outlineLevel="0" collapsed="false">
      <c r="A184" s="5"/>
      <c r="B184" s="5"/>
      <c r="C184" s="5"/>
      <c r="D184" s="19" t="str">
        <f aca="false">IF(C184="","",IFERROR(IF(LEFT(INDEX(Registrations!$I$6:$I$30,MATCH(C184,Registrations!$A$6:$A$30,0)),3)="No ","State account missing","OK"),"State not on Registrations"))</f>
        <v/>
      </c>
    </row>
    <row r="185" customFormat="false" ht="15" hidden="false" customHeight="false" outlineLevel="0" collapsed="false">
      <c r="A185" s="5"/>
      <c r="B185" s="5"/>
      <c r="C185" s="5"/>
      <c r="D185" s="19" t="str">
        <f aca="false">IF(C185="","",IFERROR(IF(LEFT(INDEX(Registrations!$I$6:$I$30,MATCH(C185,Registrations!$A$6:$A$30,0)),3)="No ","State account missing","OK"),"State not on Registrations"))</f>
        <v/>
      </c>
    </row>
    <row r="186" customFormat="false" ht="15" hidden="false" customHeight="false" outlineLevel="0" collapsed="false">
      <c r="A186" s="5"/>
      <c r="B186" s="5"/>
      <c r="C186" s="5"/>
      <c r="D186" s="19" t="str">
        <f aca="false">IF(C186="","",IFERROR(IF(LEFT(INDEX(Registrations!$I$6:$I$30,MATCH(C186,Registrations!$A$6:$A$30,0)),3)="No ","State account missing","OK"),"State not on Registrations"))</f>
        <v/>
      </c>
    </row>
    <row r="187" customFormat="false" ht="15" hidden="false" customHeight="false" outlineLevel="0" collapsed="false">
      <c r="A187" s="5"/>
      <c r="B187" s="5"/>
      <c r="C187" s="5"/>
      <c r="D187" s="19" t="str">
        <f aca="false">IF(C187="","",IFERROR(IF(LEFT(INDEX(Registrations!$I$6:$I$30,MATCH(C187,Registrations!$A$6:$A$30,0)),3)="No ","State account missing","OK"),"State not on Registrations"))</f>
        <v/>
      </c>
    </row>
    <row r="188" customFormat="false" ht="15" hidden="false" customHeight="false" outlineLevel="0" collapsed="false">
      <c r="A188" s="5"/>
      <c r="B188" s="5"/>
      <c r="C188" s="5"/>
      <c r="D188" s="19" t="str">
        <f aca="false">IF(C188="","",IFERROR(IF(LEFT(INDEX(Registrations!$I$6:$I$30,MATCH(C188,Registrations!$A$6:$A$30,0)),3)="No ","State account missing","OK"),"State not on Registrations"))</f>
        <v/>
      </c>
    </row>
    <row r="189" customFormat="false" ht="15" hidden="false" customHeight="false" outlineLevel="0" collapsed="false">
      <c r="A189" s="5"/>
      <c r="B189" s="5"/>
      <c r="C189" s="5"/>
      <c r="D189" s="19" t="str">
        <f aca="false">IF(C189="","",IFERROR(IF(LEFT(INDEX(Registrations!$I$6:$I$30,MATCH(C189,Registrations!$A$6:$A$30,0)),3)="No ","State account missing","OK"),"State not on Registrations"))</f>
        <v/>
      </c>
    </row>
    <row r="190" customFormat="false" ht="15" hidden="false" customHeight="false" outlineLevel="0" collapsed="false">
      <c r="A190" s="5"/>
      <c r="B190" s="5"/>
      <c r="C190" s="5"/>
      <c r="D190" s="19" t="str">
        <f aca="false">IF(C190="","",IFERROR(IF(LEFT(INDEX(Registrations!$I$6:$I$30,MATCH(C190,Registrations!$A$6:$A$30,0)),3)="No ","State account missing","OK"),"State not on Registrations"))</f>
        <v/>
      </c>
    </row>
    <row r="191" customFormat="false" ht="15" hidden="false" customHeight="false" outlineLevel="0" collapsed="false">
      <c r="A191" s="5"/>
      <c r="B191" s="5"/>
      <c r="C191" s="5"/>
      <c r="D191" s="19" t="str">
        <f aca="false">IF(C191="","",IFERROR(IF(LEFT(INDEX(Registrations!$I$6:$I$30,MATCH(C191,Registrations!$A$6:$A$30,0)),3)="No ","State account missing","OK"),"State not on Registrations"))</f>
        <v/>
      </c>
    </row>
    <row r="192" customFormat="false" ht="15" hidden="false" customHeight="false" outlineLevel="0" collapsed="false">
      <c r="A192" s="5"/>
      <c r="B192" s="5"/>
      <c r="C192" s="5"/>
      <c r="D192" s="19" t="str">
        <f aca="false">IF(C192="","",IFERROR(IF(LEFT(INDEX(Registrations!$I$6:$I$30,MATCH(C192,Registrations!$A$6:$A$30,0)),3)="No ","State account missing","OK"),"State not on Registrations"))</f>
        <v/>
      </c>
    </row>
    <row r="193" customFormat="false" ht="15" hidden="false" customHeight="false" outlineLevel="0" collapsed="false">
      <c r="A193" s="5"/>
      <c r="B193" s="5"/>
      <c r="C193" s="5"/>
      <c r="D193" s="19" t="str">
        <f aca="false">IF(C193="","",IFERROR(IF(LEFT(INDEX(Registrations!$I$6:$I$30,MATCH(C193,Registrations!$A$6:$A$30,0)),3)="No ","State account missing","OK"),"State not on Registrations"))</f>
        <v/>
      </c>
    </row>
    <row r="194" customFormat="false" ht="15" hidden="false" customHeight="false" outlineLevel="0" collapsed="false">
      <c r="A194" s="5"/>
      <c r="B194" s="5"/>
      <c r="C194" s="5"/>
      <c r="D194" s="19" t="str">
        <f aca="false">IF(C194="","",IFERROR(IF(LEFT(INDEX(Registrations!$I$6:$I$30,MATCH(C194,Registrations!$A$6:$A$30,0)),3)="No ","State account missing","OK"),"State not on Registrations"))</f>
        <v/>
      </c>
    </row>
    <row r="195" customFormat="false" ht="15" hidden="false" customHeight="false" outlineLevel="0" collapsed="false">
      <c r="A195" s="5"/>
      <c r="B195" s="5"/>
      <c r="C195" s="5"/>
      <c r="D195" s="19" t="str">
        <f aca="false">IF(C195="","",IFERROR(IF(LEFT(INDEX(Registrations!$I$6:$I$30,MATCH(C195,Registrations!$A$6:$A$30,0)),3)="No ","State account missing","OK"),"State not on Registrations"))</f>
        <v/>
      </c>
    </row>
    <row r="196" customFormat="false" ht="15" hidden="false" customHeight="false" outlineLevel="0" collapsed="false">
      <c r="A196" s="5"/>
      <c r="B196" s="5"/>
      <c r="C196" s="5"/>
      <c r="D196" s="19" t="str">
        <f aca="false">IF(C196="","",IFERROR(IF(LEFT(INDEX(Registrations!$I$6:$I$30,MATCH(C196,Registrations!$A$6:$A$30,0)),3)="No ","State account missing","OK"),"State not on Registrations"))</f>
        <v/>
      </c>
    </row>
    <row r="197" customFormat="false" ht="15" hidden="false" customHeight="false" outlineLevel="0" collapsed="false">
      <c r="A197" s="5"/>
      <c r="B197" s="5"/>
      <c r="C197" s="5"/>
      <c r="D197" s="19" t="str">
        <f aca="false">IF(C197="","",IFERROR(IF(LEFT(INDEX(Registrations!$I$6:$I$30,MATCH(C197,Registrations!$A$6:$A$30,0)),3)="No ","State account missing","OK"),"State not on Registrations"))</f>
        <v/>
      </c>
    </row>
    <row r="198" customFormat="false" ht="15" hidden="false" customHeight="false" outlineLevel="0" collapsed="false">
      <c r="A198" s="5"/>
      <c r="B198" s="5"/>
      <c r="C198" s="5"/>
      <c r="D198" s="19" t="str">
        <f aca="false">IF(C198="","",IFERROR(IF(LEFT(INDEX(Registrations!$I$6:$I$30,MATCH(C198,Registrations!$A$6:$A$30,0)),3)="No ","State account missing","OK"),"State not on Registrations"))</f>
        <v/>
      </c>
    </row>
    <row r="199" customFormat="false" ht="15" hidden="false" customHeight="false" outlineLevel="0" collapsed="false">
      <c r="A199" s="5"/>
      <c r="B199" s="5"/>
      <c r="C199" s="5"/>
      <c r="D199" s="19" t="str">
        <f aca="false">IF(C199="","",IFERROR(IF(LEFT(INDEX(Registrations!$I$6:$I$30,MATCH(C199,Registrations!$A$6:$A$30,0)),3)="No ","State account missing","OK"),"State not on Registrations"))</f>
        <v/>
      </c>
    </row>
    <row r="200" customFormat="false" ht="15" hidden="false" customHeight="false" outlineLevel="0" collapsed="false">
      <c r="A200" s="5"/>
      <c r="B200" s="5"/>
      <c r="C200" s="5"/>
      <c r="D200" s="19" t="str">
        <f aca="false">IF(C200="","",IFERROR(IF(LEFT(INDEX(Registrations!$I$6:$I$30,MATCH(C200,Registrations!$A$6:$A$30,0)),3)="No ","State account missing","OK"),"State not on Registrations"))</f>
        <v/>
      </c>
    </row>
    <row r="201" customFormat="false" ht="15" hidden="false" customHeight="false" outlineLevel="0" collapsed="false">
      <c r="A201" s="5"/>
      <c r="B201" s="5"/>
      <c r="C201" s="5"/>
      <c r="D201" s="19" t="str">
        <f aca="false">IF(C201="","",IFERROR(IF(LEFT(INDEX(Registrations!$I$6:$I$30,MATCH(C201,Registrations!$A$6:$A$30,0)),3)="No ","State account missing","OK"),"State not on Registrations"))</f>
        <v/>
      </c>
    </row>
    <row r="202" customFormat="false" ht="15" hidden="false" customHeight="false" outlineLevel="0" collapsed="false">
      <c r="A202" s="5"/>
      <c r="B202" s="5"/>
      <c r="C202" s="5"/>
      <c r="D202" s="19" t="str">
        <f aca="false">IF(C202="","",IFERROR(IF(LEFT(INDEX(Registrations!$I$6:$I$30,MATCH(C202,Registrations!$A$6:$A$30,0)),3)="No ","State account missing","OK"),"State not on Registrations"))</f>
        <v/>
      </c>
    </row>
    <row r="203" customFormat="false" ht="15" hidden="false" customHeight="false" outlineLevel="0" collapsed="false">
      <c r="A203" s="5"/>
      <c r="B203" s="5"/>
      <c r="C203" s="5"/>
      <c r="D203" s="19" t="str">
        <f aca="false">IF(C203="","",IFERROR(IF(LEFT(INDEX(Registrations!$I$6:$I$30,MATCH(C203,Registrations!$A$6:$A$30,0)),3)="No ","State account missing","OK"),"State not on Registrations"))</f>
        <v/>
      </c>
    </row>
    <row r="204" customFormat="false" ht="15" hidden="false" customHeight="false" outlineLevel="0" collapsed="false">
      <c r="A204" s="5"/>
      <c r="B204" s="5"/>
      <c r="C204" s="5"/>
      <c r="D204" s="19" t="str">
        <f aca="false">IF(C204="","",IFERROR(IF(LEFT(INDEX(Registrations!$I$6:$I$30,MATCH(C204,Registrations!$A$6:$A$30,0)),3)="No ","State account missing","OK"),"State not on Registrations"))</f>
        <v/>
      </c>
    </row>
    <row r="205" customFormat="false" ht="15" hidden="false" customHeight="false" outlineLevel="0" collapsed="false">
      <c r="A205" s="5"/>
      <c r="B205" s="5"/>
      <c r="C205" s="5"/>
      <c r="D205" s="19" t="str">
        <f aca="false">IF(C205="","",IFERROR(IF(LEFT(INDEX(Registrations!$I$6:$I$30,MATCH(C205,Registrations!$A$6:$A$30,0)),3)="No ","State account missing","OK"),"State not on Registrations"))</f>
        <v/>
      </c>
    </row>
  </sheetData>
  <conditionalFormatting sqref="D6:D205">
    <cfRule type="expression" priority="2" aboveAverage="0" equalAverage="0" bottom="0" percent="0" rank="0" text="" dxfId="0">
      <formula>LEFT(D6,2)="OK"</formula>
    </cfRule>
    <cfRule type="expression" priority="3" aboveAverage="0" equalAverage="0" bottom="0" percent="0" rank="0" text="" dxfId="1">
      <formula>AND(D6&lt;&gt;"",LEFT(D6,2)&lt;&gt;"OK",D6&lt;&gt;"Not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J2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5"/>
    <col collapsed="false" customWidth="true" hidden="false" outlineLevel="0" max="3" min="3" style="0" width="14"/>
    <col collapsed="false" customWidth="true" hidden="false" outlineLevel="0" max="4" min="4" style="0" width="15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8" min="7" style="0" width="16"/>
    <col collapsed="false" customWidth="true" hidden="false" outlineLevel="0" max="9" min="9" style="0" width="15"/>
    <col collapsed="false" customWidth="true" hidden="false" outlineLevel="0" max="10" min="10" style="0" width="20"/>
  </cols>
  <sheetData>
    <row r="1" customFormat="false" ht="19.7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163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147</v>
      </c>
      <c r="B5" s="12" t="s">
        <v>164</v>
      </c>
      <c r="C5" s="12" t="s">
        <v>165</v>
      </c>
      <c r="D5" s="12" t="s">
        <v>166</v>
      </c>
      <c r="E5" s="12" t="s">
        <v>167</v>
      </c>
      <c r="F5" s="12" t="s">
        <v>168</v>
      </c>
      <c r="G5" s="12" t="s">
        <v>169</v>
      </c>
      <c r="H5" s="12" t="s">
        <v>170</v>
      </c>
      <c r="I5" s="12" t="s">
        <v>171</v>
      </c>
      <c r="J5" s="12" t="s">
        <v>59</v>
      </c>
    </row>
    <row r="6" customFormat="false" ht="15" hidden="false" customHeight="false" outlineLevel="0" collapsed="false">
      <c r="A6" s="5" t="s">
        <v>151</v>
      </c>
      <c r="B6" s="11" t="n">
        <v>190000</v>
      </c>
      <c r="C6" s="8" t="n">
        <v>11780</v>
      </c>
      <c r="D6" s="26" t="n">
        <f aca="false">IF(A6="","",ROUND(MIN(B6,'Start Here'!$B$13)*'Start Here'!$B$12,2))</f>
        <v>11439</v>
      </c>
      <c r="E6" s="26" t="n">
        <f aca="false">IF(A6="","",C6-D6)</f>
        <v>341</v>
      </c>
      <c r="F6" s="11" t="n">
        <v>190000</v>
      </c>
      <c r="G6" s="8" t="n">
        <v>0</v>
      </c>
      <c r="H6" s="26" t="n">
        <f aca="false">IF(A6="","",ROUND(MAX(0,F6-'Start Here'!$B$16)*'Start Here'!$B$15,2))</f>
        <v>0</v>
      </c>
      <c r="I6" s="26" t="n">
        <f aca="false">IF(A6="","",G6-H6)</f>
        <v>0</v>
      </c>
      <c r="J6" s="19" t="str">
        <f aca="false">IF(A6="","",IF(E6&gt;'Start Here'!$B$8,"SS over-withheld",IF(E6&lt;-'Start Here'!$B$8,"SS under-withheld",IF(ABS(I6)&gt;'Start Here'!$B$8,"Add'l Medicare off","OK"))))</f>
        <v>SS over-withheld</v>
      </c>
    </row>
    <row r="7" customFormat="false" ht="15" hidden="false" customHeight="false" outlineLevel="0" collapsed="false">
      <c r="A7" s="5" t="s">
        <v>153</v>
      </c>
      <c r="B7" s="11" t="n">
        <v>120000</v>
      </c>
      <c r="C7" s="8" t="n">
        <v>7440</v>
      </c>
      <c r="D7" s="26" t="n">
        <f aca="false">IF(A7="","",ROUND(MIN(B7,'Start Here'!$B$13)*'Start Here'!$B$12,2))</f>
        <v>7440</v>
      </c>
      <c r="E7" s="26" t="n">
        <f aca="false">IF(A7="","",C7-D7)</f>
        <v>0</v>
      </c>
      <c r="F7" s="11" t="n">
        <v>120000</v>
      </c>
      <c r="G7" s="8" t="n">
        <v>0</v>
      </c>
      <c r="H7" s="26" t="n">
        <f aca="false">IF(A7="","",ROUND(MAX(0,F7-'Start Here'!$B$16)*'Start Here'!$B$15,2))</f>
        <v>0</v>
      </c>
      <c r="I7" s="26" t="n">
        <f aca="false">IF(A7="","",G7-H7)</f>
        <v>0</v>
      </c>
      <c r="J7" s="19" t="str">
        <f aca="false">IF(A7="","",IF(E7&gt;'Start Here'!$B$8,"SS over-withheld",IF(E7&lt;-'Start Here'!$B$8,"SS under-withheld",IF(ABS(I7)&gt;'Start Here'!$B$8,"Add'l Medicare off","OK"))))</f>
        <v>OK</v>
      </c>
    </row>
    <row r="8" customFormat="false" ht="15" hidden="false" customHeight="false" outlineLevel="0" collapsed="false">
      <c r="A8" s="5" t="s">
        <v>161</v>
      </c>
      <c r="B8" s="11" t="n">
        <v>184500</v>
      </c>
      <c r="C8" s="8" t="n">
        <v>11439</v>
      </c>
      <c r="D8" s="26" t="n">
        <f aca="false">IF(A8="","",ROUND(MIN(B8,'Start Here'!$B$13)*'Start Here'!$B$12,2))</f>
        <v>11439</v>
      </c>
      <c r="E8" s="26" t="n">
        <f aca="false">IF(A8="","",C8-D8)</f>
        <v>0</v>
      </c>
      <c r="F8" s="11" t="n">
        <v>215000</v>
      </c>
      <c r="G8" s="8" t="n">
        <v>0</v>
      </c>
      <c r="H8" s="26" t="n">
        <f aca="false">IF(A8="","",ROUND(MAX(0,F8-'Start Here'!$B$16)*'Start Here'!$B$15,2))</f>
        <v>135</v>
      </c>
      <c r="I8" s="26" t="n">
        <f aca="false">IF(A8="","",G8-H8)</f>
        <v>-135</v>
      </c>
      <c r="J8" s="19" t="str">
        <f aca="false">IF(A8="","",IF(E8&gt;'Start Here'!$B$8,"SS over-withheld",IF(E8&lt;-'Start Here'!$B$8,"SS under-withheld",IF(ABS(I8)&gt;'Start Here'!$B$8,"Add'l Medicare off","OK"))))</f>
        <v>Add'l Medicare off</v>
      </c>
    </row>
    <row r="9" customFormat="false" ht="15" hidden="false" customHeight="false" outlineLevel="0" collapsed="false">
      <c r="A9" s="5"/>
      <c r="B9" s="11"/>
      <c r="C9" s="8"/>
      <c r="D9" s="26" t="str">
        <f aca="false">IF(A9="","",ROUND(MIN(B9,'Start Here'!$B$13)*'Start Here'!$B$12,2))</f>
        <v/>
      </c>
      <c r="E9" s="26" t="str">
        <f aca="false">IF(A9="","",C9-D9)</f>
        <v/>
      </c>
      <c r="F9" s="11"/>
      <c r="G9" s="8"/>
      <c r="H9" s="26" t="str">
        <f aca="false">IF(A9="","",ROUND(MAX(0,F9-'Start Here'!$B$16)*'Start Here'!$B$15,2))</f>
        <v/>
      </c>
      <c r="I9" s="26" t="str">
        <f aca="false">IF(A9="","",G9-H9)</f>
        <v/>
      </c>
      <c r="J9" s="19" t="str">
        <f aca="false">IF(A9="","",IF(E9&gt;'Start Here'!$B$8,"SS over-withheld",IF(E9&lt;-'Start Here'!$B$8,"SS under-withheld",IF(ABS(I9)&gt;'Start Here'!$B$8,"Add'l Medicare off","OK"))))</f>
        <v/>
      </c>
    </row>
    <row r="10" customFormat="false" ht="15" hidden="false" customHeight="false" outlineLevel="0" collapsed="false">
      <c r="A10" s="5"/>
      <c r="B10" s="11"/>
      <c r="C10" s="8"/>
      <c r="D10" s="26" t="str">
        <f aca="false">IF(A10="","",ROUND(MIN(B10,'Start Here'!$B$13)*'Start Here'!$B$12,2))</f>
        <v/>
      </c>
      <c r="E10" s="26" t="str">
        <f aca="false">IF(A10="","",C10-D10)</f>
        <v/>
      </c>
      <c r="F10" s="11"/>
      <c r="G10" s="8"/>
      <c r="H10" s="26" t="str">
        <f aca="false">IF(A10="","",ROUND(MAX(0,F10-'Start Here'!$B$16)*'Start Here'!$B$15,2))</f>
        <v/>
      </c>
      <c r="I10" s="26" t="str">
        <f aca="false">IF(A10="","",G10-H10)</f>
        <v/>
      </c>
      <c r="J10" s="19" t="str">
        <f aca="false">IF(A10="","",IF(E10&gt;'Start Here'!$B$8,"SS over-withheld",IF(E10&lt;-'Start Here'!$B$8,"SS under-withheld",IF(ABS(I10)&gt;'Start Here'!$B$8,"Add'l Medicare off","OK"))))</f>
        <v/>
      </c>
    </row>
    <row r="11" customFormat="false" ht="15" hidden="false" customHeight="false" outlineLevel="0" collapsed="false">
      <c r="A11" s="5"/>
      <c r="B11" s="11"/>
      <c r="C11" s="8"/>
      <c r="D11" s="26" t="str">
        <f aca="false">IF(A11="","",ROUND(MIN(B11,'Start Here'!$B$13)*'Start Here'!$B$12,2))</f>
        <v/>
      </c>
      <c r="E11" s="26" t="str">
        <f aca="false">IF(A11="","",C11-D11)</f>
        <v/>
      </c>
      <c r="F11" s="11"/>
      <c r="G11" s="8"/>
      <c r="H11" s="26" t="str">
        <f aca="false">IF(A11="","",ROUND(MAX(0,F11-'Start Here'!$B$16)*'Start Here'!$B$15,2))</f>
        <v/>
      </c>
      <c r="I11" s="26" t="str">
        <f aca="false">IF(A11="","",G11-H11)</f>
        <v/>
      </c>
      <c r="J11" s="19" t="str">
        <f aca="false">IF(A11="","",IF(E11&gt;'Start Here'!$B$8,"SS over-withheld",IF(E11&lt;-'Start Here'!$B$8,"SS under-withheld",IF(ABS(I11)&gt;'Start Here'!$B$8,"Add'l Medicare off","OK"))))</f>
        <v/>
      </c>
    </row>
    <row r="12" customFormat="false" ht="15" hidden="false" customHeight="false" outlineLevel="0" collapsed="false">
      <c r="A12" s="5"/>
      <c r="B12" s="11"/>
      <c r="C12" s="8"/>
      <c r="D12" s="26" t="str">
        <f aca="false">IF(A12="","",ROUND(MIN(B12,'Start Here'!$B$13)*'Start Here'!$B$12,2))</f>
        <v/>
      </c>
      <c r="E12" s="26" t="str">
        <f aca="false">IF(A12="","",C12-D12)</f>
        <v/>
      </c>
      <c r="F12" s="11"/>
      <c r="G12" s="8"/>
      <c r="H12" s="26" t="str">
        <f aca="false">IF(A12="","",ROUND(MAX(0,F12-'Start Here'!$B$16)*'Start Here'!$B$15,2))</f>
        <v/>
      </c>
      <c r="I12" s="26" t="str">
        <f aca="false">IF(A12="","",G12-H12)</f>
        <v/>
      </c>
      <c r="J12" s="19" t="str">
        <f aca="false">IF(A12="","",IF(E12&gt;'Start Here'!$B$8,"SS over-withheld",IF(E12&lt;-'Start Here'!$B$8,"SS under-withheld",IF(ABS(I12)&gt;'Start Here'!$B$8,"Add'l Medicare off","OK"))))</f>
        <v/>
      </c>
    </row>
    <row r="13" customFormat="false" ht="15" hidden="false" customHeight="false" outlineLevel="0" collapsed="false">
      <c r="A13" s="5"/>
      <c r="B13" s="11"/>
      <c r="C13" s="8"/>
      <c r="D13" s="26" t="str">
        <f aca="false">IF(A13="","",ROUND(MIN(B13,'Start Here'!$B$13)*'Start Here'!$B$12,2))</f>
        <v/>
      </c>
      <c r="E13" s="26" t="str">
        <f aca="false">IF(A13="","",C13-D13)</f>
        <v/>
      </c>
      <c r="F13" s="11"/>
      <c r="G13" s="8"/>
      <c r="H13" s="26" t="str">
        <f aca="false">IF(A13="","",ROUND(MAX(0,F13-'Start Here'!$B$16)*'Start Here'!$B$15,2))</f>
        <v/>
      </c>
      <c r="I13" s="26" t="str">
        <f aca="false">IF(A13="","",G13-H13)</f>
        <v/>
      </c>
      <c r="J13" s="19" t="str">
        <f aca="false">IF(A13="","",IF(E13&gt;'Start Here'!$B$8,"SS over-withheld",IF(E13&lt;-'Start Here'!$B$8,"SS under-withheld",IF(ABS(I13)&gt;'Start Here'!$B$8,"Add'l Medicare off","OK"))))</f>
        <v/>
      </c>
    </row>
    <row r="14" customFormat="false" ht="15" hidden="false" customHeight="false" outlineLevel="0" collapsed="false">
      <c r="A14" s="5"/>
      <c r="B14" s="11"/>
      <c r="C14" s="8"/>
      <c r="D14" s="26" t="str">
        <f aca="false">IF(A14="","",ROUND(MIN(B14,'Start Here'!$B$13)*'Start Here'!$B$12,2))</f>
        <v/>
      </c>
      <c r="E14" s="26" t="str">
        <f aca="false">IF(A14="","",C14-D14)</f>
        <v/>
      </c>
      <c r="F14" s="11"/>
      <c r="G14" s="8"/>
      <c r="H14" s="26" t="str">
        <f aca="false">IF(A14="","",ROUND(MAX(0,F14-'Start Here'!$B$16)*'Start Here'!$B$15,2))</f>
        <v/>
      </c>
      <c r="I14" s="26" t="str">
        <f aca="false">IF(A14="","",G14-H14)</f>
        <v/>
      </c>
      <c r="J14" s="19" t="str">
        <f aca="false">IF(A14="","",IF(E14&gt;'Start Here'!$B$8,"SS over-withheld",IF(E14&lt;-'Start Here'!$B$8,"SS under-withheld",IF(ABS(I14)&gt;'Start Here'!$B$8,"Add'l Medicare off","OK"))))</f>
        <v/>
      </c>
    </row>
    <row r="15" customFormat="false" ht="15" hidden="false" customHeight="false" outlineLevel="0" collapsed="false">
      <c r="A15" s="5"/>
      <c r="B15" s="11"/>
      <c r="C15" s="8"/>
      <c r="D15" s="26" t="str">
        <f aca="false">IF(A15="","",ROUND(MIN(B15,'Start Here'!$B$13)*'Start Here'!$B$12,2))</f>
        <v/>
      </c>
      <c r="E15" s="26" t="str">
        <f aca="false">IF(A15="","",C15-D15)</f>
        <v/>
      </c>
      <c r="F15" s="11"/>
      <c r="G15" s="8"/>
      <c r="H15" s="26" t="str">
        <f aca="false">IF(A15="","",ROUND(MAX(0,F15-'Start Here'!$B$16)*'Start Here'!$B$15,2))</f>
        <v/>
      </c>
      <c r="I15" s="26" t="str">
        <f aca="false">IF(A15="","",G15-H15)</f>
        <v/>
      </c>
      <c r="J15" s="19" t="str">
        <f aca="false">IF(A15="","",IF(E15&gt;'Start Here'!$B$8,"SS over-withheld",IF(E15&lt;-'Start Here'!$B$8,"SS under-withheld",IF(ABS(I15)&gt;'Start Here'!$B$8,"Add'l Medicare off","OK"))))</f>
        <v/>
      </c>
    </row>
    <row r="16" customFormat="false" ht="15" hidden="false" customHeight="false" outlineLevel="0" collapsed="false">
      <c r="A16" s="5"/>
      <c r="B16" s="11"/>
      <c r="C16" s="8"/>
      <c r="D16" s="26" t="str">
        <f aca="false">IF(A16="","",ROUND(MIN(B16,'Start Here'!$B$13)*'Start Here'!$B$12,2))</f>
        <v/>
      </c>
      <c r="E16" s="26" t="str">
        <f aca="false">IF(A16="","",C16-D16)</f>
        <v/>
      </c>
      <c r="F16" s="11"/>
      <c r="G16" s="8"/>
      <c r="H16" s="26" t="str">
        <f aca="false">IF(A16="","",ROUND(MAX(0,F16-'Start Here'!$B$16)*'Start Here'!$B$15,2))</f>
        <v/>
      </c>
      <c r="I16" s="26" t="str">
        <f aca="false">IF(A16="","",G16-H16)</f>
        <v/>
      </c>
      <c r="J16" s="19" t="str">
        <f aca="false">IF(A16="","",IF(E16&gt;'Start Here'!$B$8,"SS over-withheld",IF(E16&lt;-'Start Here'!$B$8,"SS under-withheld",IF(ABS(I16)&gt;'Start Here'!$B$8,"Add'l Medicare off","OK"))))</f>
        <v/>
      </c>
    </row>
    <row r="17" customFormat="false" ht="15" hidden="false" customHeight="false" outlineLevel="0" collapsed="false">
      <c r="A17" s="5"/>
      <c r="B17" s="11"/>
      <c r="C17" s="8"/>
      <c r="D17" s="26" t="str">
        <f aca="false">IF(A17="","",ROUND(MIN(B17,'Start Here'!$B$13)*'Start Here'!$B$12,2))</f>
        <v/>
      </c>
      <c r="E17" s="26" t="str">
        <f aca="false">IF(A17="","",C17-D17)</f>
        <v/>
      </c>
      <c r="F17" s="11"/>
      <c r="G17" s="8"/>
      <c r="H17" s="26" t="str">
        <f aca="false">IF(A17="","",ROUND(MAX(0,F17-'Start Here'!$B$16)*'Start Here'!$B$15,2))</f>
        <v/>
      </c>
      <c r="I17" s="26" t="str">
        <f aca="false">IF(A17="","",G17-H17)</f>
        <v/>
      </c>
      <c r="J17" s="19" t="str">
        <f aca="false">IF(A17="","",IF(E17&gt;'Start Here'!$B$8,"SS over-withheld",IF(E17&lt;-'Start Here'!$B$8,"SS under-withheld",IF(ABS(I17)&gt;'Start Here'!$B$8,"Add'l Medicare off","OK"))))</f>
        <v/>
      </c>
    </row>
    <row r="18" customFormat="false" ht="15" hidden="false" customHeight="false" outlineLevel="0" collapsed="false">
      <c r="A18" s="5"/>
      <c r="B18" s="11"/>
      <c r="C18" s="8"/>
      <c r="D18" s="26" t="str">
        <f aca="false">IF(A18="","",ROUND(MIN(B18,'Start Here'!$B$13)*'Start Here'!$B$12,2))</f>
        <v/>
      </c>
      <c r="E18" s="26" t="str">
        <f aca="false">IF(A18="","",C18-D18)</f>
        <v/>
      </c>
      <c r="F18" s="11"/>
      <c r="G18" s="8"/>
      <c r="H18" s="26" t="str">
        <f aca="false">IF(A18="","",ROUND(MAX(0,F18-'Start Here'!$B$16)*'Start Here'!$B$15,2))</f>
        <v/>
      </c>
      <c r="I18" s="26" t="str">
        <f aca="false">IF(A18="","",G18-H18)</f>
        <v/>
      </c>
      <c r="J18" s="19" t="str">
        <f aca="false">IF(A18="","",IF(E18&gt;'Start Here'!$B$8,"SS over-withheld",IF(E18&lt;-'Start Here'!$B$8,"SS under-withheld",IF(ABS(I18)&gt;'Start Here'!$B$8,"Add'l Medicare off","OK"))))</f>
        <v/>
      </c>
    </row>
    <row r="19" customFormat="false" ht="15" hidden="false" customHeight="false" outlineLevel="0" collapsed="false">
      <c r="A19" s="5"/>
      <c r="B19" s="11"/>
      <c r="C19" s="8"/>
      <c r="D19" s="26" t="str">
        <f aca="false">IF(A19="","",ROUND(MIN(B19,'Start Here'!$B$13)*'Start Here'!$B$12,2))</f>
        <v/>
      </c>
      <c r="E19" s="26" t="str">
        <f aca="false">IF(A19="","",C19-D19)</f>
        <v/>
      </c>
      <c r="F19" s="11"/>
      <c r="G19" s="8"/>
      <c r="H19" s="26" t="str">
        <f aca="false">IF(A19="","",ROUND(MAX(0,F19-'Start Here'!$B$16)*'Start Here'!$B$15,2))</f>
        <v/>
      </c>
      <c r="I19" s="26" t="str">
        <f aca="false">IF(A19="","",G19-H19)</f>
        <v/>
      </c>
      <c r="J19" s="19" t="str">
        <f aca="false">IF(A19="","",IF(E19&gt;'Start Here'!$B$8,"SS over-withheld",IF(E19&lt;-'Start Here'!$B$8,"SS under-withheld",IF(ABS(I19)&gt;'Start Here'!$B$8,"Add'l Medicare off","OK"))))</f>
        <v/>
      </c>
    </row>
    <row r="20" customFormat="false" ht="15" hidden="false" customHeight="false" outlineLevel="0" collapsed="false">
      <c r="A20" s="5"/>
      <c r="B20" s="11"/>
      <c r="C20" s="8"/>
      <c r="D20" s="26" t="str">
        <f aca="false">IF(A20="","",ROUND(MIN(B20,'Start Here'!$B$13)*'Start Here'!$B$12,2))</f>
        <v/>
      </c>
      <c r="E20" s="26" t="str">
        <f aca="false">IF(A20="","",C20-D20)</f>
        <v/>
      </c>
      <c r="F20" s="11"/>
      <c r="G20" s="8"/>
      <c r="H20" s="26" t="str">
        <f aca="false">IF(A20="","",ROUND(MAX(0,F20-'Start Here'!$B$16)*'Start Here'!$B$15,2))</f>
        <v/>
      </c>
      <c r="I20" s="26" t="str">
        <f aca="false">IF(A20="","",G20-H20)</f>
        <v/>
      </c>
      <c r="J20" s="19" t="str">
        <f aca="false">IF(A20="","",IF(E20&gt;'Start Here'!$B$8,"SS over-withheld",IF(E20&lt;-'Start Here'!$B$8,"SS under-withheld",IF(ABS(I20)&gt;'Start Here'!$B$8,"Add'l Medicare off","OK"))))</f>
        <v/>
      </c>
    </row>
    <row r="21" customFormat="false" ht="15" hidden="false" customHeight="false" outlineLevel="0" collapsed="false">
      <c r="A21" s="5"/>
      <c r="B21" s="11"/>
      <c r="C21" s="8"/>
      <c r="D21" s="26" t="str">
        <f aca="false">IF(A21="","",ROUND(MIN(B21,'Start Here'!$B$13)*'Start Here'!$B$12,2))</f>
        <v/>
      </c>
      <c r="E21" s="26" t="str">
        <f aca="false">IF(A21="","",C21-D21)</f>
        <v/>
      </c>
      <c r="F21" s="11"/>
      <c r="G21" s="8"/>
      <c r="H21" s="26" t="str">
        <f aca="false">IF(A21="","",ROUND(MAX(0,F21-'Start Here'!$B$16)*'Start Here'!$B$15,2))</f>
        <v/>
      </c>
      <c r="I21" s="26" t="str">
        <f aca="false">IF(A21="","",G21-H21)</f>
        <v/>
      </c>
      <c r="J21" s="19" t="str">
        <f aca="false">IF(A21="","",IF(E21&gt;'Start Here'!$B$8,"SS over-withheld",IF(E21&lt;-'Start Here'!$B$8,"SS under-withheld",IF(ABS(I21)&gt;'Start Here'!$B$8,"Add'l Medicare off","OK"))))</f>
        <v/>
      </c>
    </row>
    <row r="22" customFormat="false" ht="15" hidden="false" customHeight="false" outlineLevel="0" collapsed="false">
      <c r="A22" s="5"/>
      <c r="B22" s="11"/>
      <c r="C22" s="8"/>
      <c r="D22" s="26" t="str">
        <f aca="false">IF(A22="","",ROUND(MIN(B22,'Start Here'!$B$13)*'Start Here'!$B$12,2))</f>
        <v/>
      </c>
      <c r="E22" s="26" t="str">
        <f aca="false">IF(A22="","",C22-D22)</f>
        <v/>
      </c>
      <c r="F22" s="11"/>
      <c r="G22" s="8"/>
      <c r="H22" s="26" t="str">
        <f aca="false">IF(A22="","",ROUND(MAX(0,F22-'Start Here'!$B$16)*'Start Here'!$B$15,2))</f>
        <v/>
      </c>
      <c r="I22" s="26" t="str">
        <f aca="false">IF(A22="","",G22-H22)</f>
        <v/>
      </c>
      <c r="J22" s="19" t="str">
        <f aca="false">IF(A22="","",IF(E22&gt;'Start Here'!$B$8,"SS over-withheld",IF(E22&lt;-'Start Here'!$B$8,"SS under-withheld",IF(ABS(I22)&gt;'Start Here'!$B$8,"Add'l Medicare off","OK"))))</f>
        <v/>
      </c>
    </row>
    <row r="23" customFormat="false" ht="15" hidden="false" customHeight="false" outlineLevel="0" collapsed="false">
      <c r="A23" s="5"/>
      <c r="B23" s="11"/>
      <c r="C23" s="8"/>
      <c r="D23" s="26" t="str">
        <f aca="false">IF(A23="","",ROUND(MIN(B23,'Start Here'!$B$13)*'Start Here'!$B$12,2))</f>
        <v/>
      </c>
      <c r="E23" s="26" t="str">
        <f aca="false">IF(A23="","",C23-D23)</f>
        <v/>
      </c>
      <c r="F23" s="11"/>
      <c r="G23" s="8"/>
      <c r="H23" s="26" t="str">
        <f aca="false">IF(A23="","",ROUND(MAX(0,F23-'Start Here'!$B$16)*'Start Here'!$B$15,2))</f>
        <v/>
      </c>
      <c r="I23" s="26" t="str">
        <f aca="false">IF(A23="","",G23-H23)</f>
        <v/>
      </c>
      <c r="J23" s="19" t="str">
        <f aca="false">IF(A23="","",IF(E23&gt;'Start Here'!$B$8,"SS over-withheld",IF(E23&lt;-'Start Here'!$B$8,"SS under-withheld",IF(ABS(I23)&gt;'Start Here'!$B$8,"Add'l Medicare off","OK"))))</f>
        <v/>
      </c>
    </row>
    <row r="24" customFormat="false" ht="15" hidden="false" customHeight="false" outlineLevel="0" collapsed="false">
      <c r="A24" s="5"/>
      <c r="B24" s="11"/>
      <c r="C24" s="8"/>
      <c r="D24" s="26" t="str">
        <f aca="false">IF(A24="","",ROUND(MIN(B24,'Start Here'!$B$13)*'Start Here'!$B$12,2))</f>
        <v/>
      </c>
      <c r="E24" s="26" t="str">
        <f aca="false">IF(A24="","",C24-D24)</f>
        <v/>
      </c>
      <c r="F24" s="11"/>
      <c r="G24" s="8"/>
      <c r="H24" s="26" t="str">
        <f aca="false">IF(A24="","",ROUND(MAX(0,F24-'Start Here'!$B$16)*'Start Here'!$B$15,2))</f>
        <v/>
      </c>
      <c r="I24" s="26" t="str">
        <f aca="false">IF(A24="","",G24-H24)</f>
        <v/>
      </c>
      <c r="J24" s="19" t="str">
        <f aca="false">IF(A24="","",IF(E24&gt;'Start Here'!$B$8,"SS over-withheld",IF(E24&lt;-'Start Here'!$B$8,"SS under-withheld",IF(ABS(I24)&gt;'Start Here'!$B$8,"Add'l Medicare off","OK"))))</f>
        <v/>
      </c>
    </row>
    <row r="25" customFormat="false" ht="15" hidden="false" customHeight="false" outlineLevel="0" collapsed="false">
      <c r="A25" s="5"/>
      <c r="B25" s="11"/>
      <c r="C25" s="8"/>
      <c r="D25" s="26" t="str">
        <f aca="false">IF(A25="","",ROUND(MIN(B25,'Start Here'!$B$13)*'Start Here'!$B$12,2))</f>
        <v/>
      </c>
      <c r="E25" s="26" t="str">
        <f aca="false">IF(A25="","",C25-D25)</f>
        <v/>
      </c>
      <c r="F25" s="11"/>
      <c r="G25" s="8"/>
      <c r="H25" s="26" t="str">
        <f aca="false">IF(A25="","",ROUND(MAX(0,F25-'Start Here'!$B$16)*'Start Here'!$B$15,2))</f>
        <v/>
      </c>
      <c r="I25" s="26" t="str">
        <f aca="false">IF(A25="","",G25-H25)</f>
        <v/>
      </c>
      <c r="J25" s="19" t="str">
        <f aca="false">IF(A25="","",IF(E25&gt;'Start Here'!$B$8,"SS over-withheld",IF(E25&lt;-'Start Here'!$B$8,"SS under-withheld",IF(ABS(I25)&gt;'Start Here'!$B$8,"Add'l Medicare off","OK"))))</f>
        <v/>
      </c>
    </row>
    <row r="26" customFormat="false" ht="15" hidden="false" customHeight="false" outlineLevel="0" collapsed="false">
      <c r="A26" s="5"/>
      <c r="B26" s="11"/>
      <c r="C26" s="8"/>
      <c r="D26" s="26" t="str">
        <f aca="false">IF(A26="","",ROUND(MIN(B26,'Start Here'!$B$13)*'Start Here'!$B$12,2))</f>
        <v/>
      </c>
      <c r="E26" s="26" t="str">
        <f aca="false">IF(A26="","",C26-D26)</f>
        <v/>
      </c>
      <c r="F26" s="11"/>
      <c r="G26" s="8"/>
      <c r="H26" s="26" t="str">
        <f aca="false">IF(A26="","",ROUND(MAX(0,F26-'Start Here'!$B$16)*'Start Here'!$B$15,2))</f>
        <v/>
      </c>
      <c r="I26" s="26" t="str">
        <f aca="false">IF(A26="","",G26-H26)</f>
        <v/>
      </c>
      <c r="J26" s="19" t="str">
        <f aca="false">IF(A26="","",IF(E26&gt;'Start Here'!$B$8,"SS over-withheld",IF(E26&lt;-'Start Here'!$B$8,"SS under-withheld",IF(ABS(I26)&gt;'Start Here'!$B$8,"Add'l Medicare off","OK"))))</f>
        <v/>
      </c>
    </row>
    <row r="27" customFormat="false" ht="15" hidden="false" customHeight="false" outlineLevel="0" collapsed="false">
      <c r="A27" s="5"/>
      <c r="B27" s="11"/>
      <c r="C27" s="8"/>
      <c r="D27" s="26" t="str">
        <f aca="false">IF(A27="","",ROUND(MIN(B27,'Start Here'!$B$13)*'Start Here'!$B$12,2))</f>
        <v/>
      </c>
      <c r="E27" s="26" t="str">
        <f aca="false">IF(A27="","",C27-D27)</f>
        <v/>
      </c>
      <c r="F27" s="11"/>
      <c r="G27" s="8"/>
      <c r="H27" s="26" t="str">
        <f aca="false">IF(A27="","",ROUND(MAX(0,F27-'Start Here'!$B$16)*'Start Here'!$B$15,2))</f>
        <v/>
      </c>
      <c r="I27" s="26" t="str">
        <f aca="false">IF(A27="","",G27-H27)</f>
        <v/>
      </c>
      <c r="J27" s="19" t="str">
        <f aca="false">IF(A27="","",IF(E27&gt;'Start Here'!$B$8,"SS over-withheld",IF(E27&lt;-'Start Here'!$B$8,"SS under-withheld",IF(ABS(I27)&gt;'Start Here'!$B$8,"Add'l Medicare off","OK"))))</f>
        <v/>
      </c>
    </row>
    <row r="28" customFormat="false" ht="15" hidden="false" customHeight="false" outlineLevel="0" collapsed="false">
      <c r="A28" s="5"/>
      <c r="B28" s="11"/>
      <c r="C28" s="8"/>
      <c r="D28" s="26" t="str">
        <f aca="false">IF(A28="","",ROUND(MIN(B28,'Start Here'!$B$13)*'Start Here'!$B$12,2))</f>
        <v/>
      </c>
      <c r="E28" s="26" t="str">
        <f aca="false">IF(A28="","",C28-D28)</f>
        <v/>
      </c>
      <c r="F28" s="11"/>
      <c r="G28" s="8"/>
      <c r="H28" s="26" t="str">
        <f aca="false">IF(A28="","",ROUND(MAX(0,F28-'Start Here'!$B$16)*'Start Here'!$B$15,2))</f>
        <v/>
      </c>
      <c r="I28" s="26" t="str">
        <f aca="false">IF(A28="","",G28-H28)</f>
        <v/>
      </c>
      <c r="J28" s="19" t="str">
        <f aca="false">IF(A28="","",IF(E28&gt;'Start Here'!$B$8,"SS over-withheld",IF(E28&lt;-'Start Here'!$B$8,"SS under-withheld",IF(ABS(I28)&gt;'Start Here'!$B$8,"Add'l Medicare off","OK"))))</f>
        <v/>
      </c>
    </row>
    <row r="29" customFormat="false" ht="15" hidden="false" customHeight="false" outlineLevel="0" collapsed="false">
      <c r="A29" s="5"/>
      <c r="B29" s="11"/>
      <c r="C29" s="8"/>
      <c r="D29" s="26" t="str">
        <f aca="false">IF(A29="","",ROUND(MIN(B29,'Start Here'!$B$13)*'Start Here'!$B$12,2))</f>
        <v/>
      </c>
      <c r="E29" s="26" t="str">
        <f aca="false">IF(A29="","",C29-D29)</f>
        <v/>
      </c>
      <c r="F29" s="11"/>
      <c r="G29" s="8"/>
      <c r="H29" s="26" t="str">
        <f aca="false">IF(A29="","",ROUND(MAX(0,F29-'Start Here'!$B$16)*'Start Here'!$B$15,2))</f>
        <v/>
      </c>
      <c r="I29" s="26" t="str">
        <f aca="false">IF(A29="","",G29-H29)</f>
        <v/>
      </c>
      <c r="J29" s="19" t="str">
        <f aca="false">IF(A29="","",IF(E29&gt;'Start Here'!$B$8,"SS over-withheld",IF(E29&lt;-'Start Here'!$B$8,"SS under-withheld",IF(ABS(I29)&gt;'Start Here'!$B$8,"Add'l Medicare off","OK"))))</f>
        <v/>
      </c>
    </row>
    <row r="30" customFormat="false" ht="15" hidden="false" customHeight="false" outlineLevel="0" collapsed="false">
      <c r="A30" s="5"/>
      <c r="B30" s="11"/>
      <c r="C30" s="8"/>
      <c r="D30" s="26" t="str">
        <f aca="false">IF(A30="","",ROUND(MIN(B30,'Start Here'!$B$13)*'Start Here'!$B$12,2))</f>
        <v/>
      </c>
      <c r="E30" s="26" t="str">
        <f aca="false">IF(A30="","",C30-D30)</f>
        <v/>
      </c>
      <c r="F30" s="11"/>
      <c r="G30" s="8"/>
      <c r="H30" s="26" t="str">
        <f aca="false">IF(A30="","",ROUND(MAX(0,F30-'Start Here'!$B$16)*'Start Here'!$B$15,2))</f>
        <v/>
      </c>
      <c r="I30" s="26" t="str">
        <f aca="false">IF(A30="","",G30-H30)</f>
        <v/>
      </c>
      <c r="J30" s="19" t="str">
        <f aca="false">IF(A30="","",IF(E30&gt;'Start Here'!$B$8,"SS over-withheld",IF(E30&lt;-'Start Here'!$B$8,"SS under-withheld",IF(ABS(I30)&gt;'Start Here'!$B$8,"Add'l Medicare off","OK"))))</f>
        <v/>
      </c>
    </row>
    <row r="31" customFormat="false" ht="15" hidden="false" customHeight="false" outlineLevel="0" collapsed="false">
      <c r="A31" s="5"/>
      <c r="B31" s="11"/>
      <c r="C31" s="8"/>
      <c r="D31" s="26" t="str">
        <f aca="false">IF(A31="","",ROUND(MIN(B31,'Start Here'!$B$13)*'Start Here'!$B$12,2))</f>
        <v/>
      </c>
      <c r="E31" s="26" t="str">
        <f aca="false">IF(A31="","",C31-D31)</f>
        <v/>
      </c>
      <c r="F31" s="11"/>
      <c r="G31" s="8"/>
      <c r="H31" s="26" t="str">
        <f aca="false">IF(A31="","",ROUND(MAX(0,F31-'Start Here'!$B$16)*'Start Here'!$B$15,2))</f>
        <v/>
      </c>
      <c r="I31" s="26" t="str">
        <f aca="false">IF(A31="","",G31-H31)</f>
        <v/>
      </c>
      <c r="J31" s="19" t="str">
        <f aca="false">IF(A31="","",IF(E31&gt;'Start Here'!$B$8,"SS over-withheld",IF(E31&lt;-'Start Here'!$B$8,"SS under-withheld",IF(ABS(I31)&gt;'Start Here'!$B$8,"Add'l Medicare off","OK"))))</f>
        <v/>
      </c>
    </row>
    <row r="32" customFormat="false" ht="15" hidden="false" customHeight="false" outlineLevel="0" collapsed="false">
      <c r="A32" s="5"/>
      <c r="B32" s="11"/>
      <c r="C32" s="8"/>
      <c r="D32" s="26" t="str">
        <f aca="false">IF(A32="","",ROUND(MIN(B32,'Start Here'!$B$13)*'Start Here'!$B$12,2))</f>
        <v/>
      </c>
      <c r="E32" s="26" t="str">
        <f aca="false">IF(A32="","",C32-D32)</f>
        <v/>
      </c>
      <c r="F32" s="11"/>
      <c r="G32" s="8"/>
      <c r="H32" s="26" t="str">
        <f aca="false">IF(A32="","",ROUND(MAX(0,F32-'Start Here'!$B$16)*'Start Here'!$B$15,2))</f>
        <v/>
      </c>
      <c r="I32" s="26" t="str">
        <f aca="false">IF(A32="","",G32-H32)</f>
        <v/>
      </c>
      <c r="J32" s="19" t="str">
        <f aca="false">IF(A32="","",IF(E32&gt;'Start Here'!$B$8,"SS over-withheld",IF(E32&lt;-'Start Here'!$B$8,"SS under-withheld",IF(ABS(I32)&gt;'Start Here'!$B$8,"Add'l Medicare off","OK"))))</f>
        <v/>
      </c>
    </row>
    <row r="33" customFormat="false" ht="15" hidden="false" customHeight="false" outlineLevel="0" collapsed="false">
      <c r="A33" s="5"/>
      <c r="B33" s="11"/>
      <c r="C33" s="8"/>
      <c r="D33" s="26" t="str">
        <f aca="false">IF(A33="","",ROUND(MIN(B33,'Start Here'!$B$13)*'Start Here'!$B$12,2))</f>
        <v/>
      </c>
      <c r="E33" s="26" t="str">
        <f aca="false">IF(A33="","",C33-D33)</f>
        <v/>
      </c>
      <c r="F33" s="11"/>
      <c r="G33" s="8"/>
      <c r="H33" s="26" t="str">
        <f aca="false">IF(A33="","",ROUND(MAX(0,F33-'Start Here'!$B$16)*'Start Here'!$B$15,2))</f>
        <v/>
      </c>
      <c r="I33" s="26" t="str">
        <f aca="false">IF(A33="","",G33-H33)</f>
        <v/>
      </c>
      <c r="J33" s="19" t="str">
        <f aca="false">IF(A33="","",IF(E33&gt;'Start Here'!$B$8,"SS over-withheld",IF(E33&lt;-'Start Here'!$B$8,"SS under-withheld",IF(ABS(I33)&gt;'Start Here'!$B$8,"Add'l Medicare off","OK"))))</f>
        <v/>
      </c>
    </row>
    <row r="34" customFormat="false" ht="15" hidden="false" customHeight="false" outlineLevel="0" collapsed="false">
      <c r="A34" s="5"/>
      <c r="B34" s="11"/>
      <c r="C34" s="8"/>
      <c r="D34" s="26" t="str">
        <f aca="false">IF(A34="","",ROUND(MIN(B34,'Start Here'!$B$13)*'Start Here'!$B$12,2))</f>
        <v/>
      </c>
      <c r="E34" s="26" t="str">
        <f aca="false">IF(A34="","",C34-D34)</f>
        <v/>
      </c>
      <c r="F34" s="11"/>
      <c r="G34" s="8"/>
      <c r="H34" s="26" t="str">
        <f aca="false">IF(A34="","",ROUND(MAX(0,F34-'Start Here'!$B$16)*'Start Here'!$B$15,2))</f>
        <v/>
      </c>
      <c r="I34" s="26" t="str">
        <f aca="false">IF(A34="","",G34-H34)</f>
        <v/>
      </c>
      <c r="J34" s="19" t="str">
        <f aca="false">IF(A34="","",IF(E34&gt;'Start Here'!$B$8,"SS over-withheld",IF(E34&lt;-'Start Here'!$B$8,"SS under-withheld",IF(ABS(I34)&gt;'Start Here'!$B$8,"Add'l Medicare off","OK"))))</f>
        <v/>
      </c>
    </row>
    <row r="35" customFormat="false" ht="15" hidden="false" customHeight="false" outlineLevel="0" collapsed="false">
      <c r="A35" s="5"/>
      <c r="B35" s="11"/>
      <c r="C35" s="8"/>
      <c r="D35" s="26" t="str">
        <f aca="false">IF(A35="","",ROUND(MIN(B35,'Start Here'!$B$13)*'Start Here'!$B$12,2))</f>
        <v/>
      </c>
      <c r="E35" s="26" t="str">
        <f aca="false">IF(A35="","",C35-D35)</f>
        <v/>
      </c>
      <c r="F35" s="11"/>
      <c r="G35" s="8"/>
      <c r="H35" s="26" t="str">
        <f aca="false">IF(A35="","",ROUND(MAX(0,F35-'Start Here'!$B$16)*'Start Here'!$B$15,2))</f>
        <v/>
      </c>
      <c r="I35" s="26" t="str">
        <f aca="false">IF(A35="","",G35-H35)</f>
        <v/>
      </c>
      <c r="J35" s="19" t="str">
        <f aca="false">IF(A35="","",IF(E35&gt;'Start Here'!$B$8,"SS over-withheld",IF(E35&lt;-'Start Here'!$B$8,"SS under-withheld",IF(ABS(I35)&gt;'Start Here'!$B$8,"Add'l Medicare off","OK"))))</f>
        <v/>
      </c>
    </row>
    <row r="36" customFormat="false" ht="15" hidden="false" customHeight="false" outlineLevel="0" collapsed="false">
      <c r="A36" s="5"/>
      <c r="B36" s="11"/>
      <c r="C36" s="8"/>
      <c r="D36" s="26" t="str">
        <f aca="false">IF(A36="","",ROUND(MIN(B36,'Start Here'!$B$13)*'Start Here'!$B$12,2))</f>
        <v/>
      </c>
      <c r="E36" s="26" t="str">
        <f aca="false">IF(A36="","",C36-D36)</f>
        <v/>
      </c>
      <c r="F36" s="11"/>
      <c r="G36" s="8"/>
      <c r="H36" s="26" t="str">
        <f aca="false">IF(A36="","",ROUND(MAX(0,F36-'Start Here'!$B$16)*'Start Here'!$B$15,2))</f>
        <v/>
      </c>
      <c r="I36" s="26" t="str">
        <f aca="false">IF(A36="","",G36-H36)</f>
        <v/>
      </c>
      <c r="J36" s="19" t="str">
        <f aca="false">IF(A36="","",IF(E36&gt;'Start Here'!$B$8,"SS over-withheld",IF(E36&lt;-'Start Here'!$B$8,"SS under-withheld",IF(ABS(I36)&gt;'Start Here'!$B$8,"Add'l Medicare off","OK"))))</f>
        <v/>
      </c>
    </row>
    <row r="37" customFormat="false" ht="15" hidden="false" customHeight="false" outlineLevel="0" collapsed="false">
      <c r="A37" s="5"/>
      <c r="B37" s="11"/>
      <c r="C37" s="8"/>
      <c r="D37" s="26" t="str">
        <f aca="false">IF(A37="","",ROUND(MIN(B37,'Start Here'!$B$13)*'Start Here'!$B$12,2))</f>
        <v/>
      </c>
      <c r="E37" s="26" t="str">
        <f aca="false">IF(A37="","",C37-D37)</f>
        <v/>
      </c>
      <c r="F37" s="11"/>
      <c r="G37" s="8"/>
      <c r="H37" s="26" t="str">
        <f aca="false">IF(A37="","",ROUND(MAX(0,F37-'Start Here'!$B$16)*'Start Here'!$B$15,2))</f>
        <v/>
      </c>
      <c r="I37" s="26" t="str">
        <f aca="false">IF(A37="","",G37-H37)</f>
        <v/>
      </c>
      <c r="J37" s="19" t="str">
        <f aca="false">IF(A37="","",IF(E37&gt;'Start Here'!$B$8,"SS over-withheld",IF(E37&lt;-'Start Here'!$B$8,"SS under-withheld",IF(ABS(I37)&gt;'Start Here'!$B$8,"Add'l Medicare off","OK"))))</f>
        <v/>
      </c>
    </row>
    <row r="38" customFormat="false" ht="15" hidden="false" customHeight="false" outlineLevel="0" collapsed="false">
      <c r="A38" s="5"/>
      <c r="B38" s="11"/>
      <c r="C38" s="8"/>
      <c r="D38" s="26" t="str">
        <f aca="false">IF(A38="","",ROUND(MIN(B38,'Start Here'!$B$13)*'Start Here'!$B$12,2))</f>
        <v/>
      </c>
      <c r="E38" s="26" t="str">
        <f aca="false">IF(A38="","",C38-D38)</f>
        <v/>
      </c>
      <c r="F38" s="11"/>
      <c r="G38" s="8"/>
      <c r="H38" s="26" t="str">
        <f aca="false">IF(A38="","",ROUND(MAX(0,F38-'Start Here'!$B$16)*'Start Here'!$B$15,2))</f>
        <v/>
      </c>
      <c r="I38" s="26" t="str">
        <f aca="false">IF(A38="","",G38-H38)</f>
        <v/>
      </c>
      <c r="J38" s="19" t="str">
        <f aca="false">IF(A38="","",IF(E38&gt;'Start Here'!$B$8,"SS over-withheld",IF(E38&lt;-'Start Here'!$B$8,"SS under-withheld",IF(ABS(I38)&gt;'Start Here'!$B$8,"Add'l Medicare off","OK"))))</f>
        <v/>
      </c>
    </row>
    <row r="39" customFormat="false" ht="15" hidden="false" customHeight="false" outlineLevel="0" collapsed="false">
      <c r="A39" s="5"/>
      <c r="B39" s="11"/>
      <c r="C39" s="8"/>
      <c r="D39" s="26" t="str">
        <f aca="false">IF(A39="","",ROUND(MIN(B39,'Start Here'!$B$13)*'Start Here'!$B$12,2))</f>
        <v/>
      </c>
      <c r="E39" s="26" t="str">
        <f aca="false">IF(A39="","",C39-D39)</f>
        <v/>
      </c>
      <c r="F39" s="11"/>
      <c r="G39" s="8"/>
      <c r="H39" s="26" t="str">
        <f aca="false">IF(A39="","",ROUND(MAX(0,F39-'Start Here'!$B$16)*'Start Here'!$B$15,2))</f>
        <v/>
      </c>
      <c r="I39" s="26" t="str">
        <f aca="false">IF(A39="","",G39-H39)</f>
        <v/>
      </c>
      <c r="J39" s="19" t="str">
        <f aca="false">IF(A39="","",IF(E39&gt;'Start Here'!$B$8,"SS over-withheld",IF(E39&lt;-'Start Here'!$B$8,"SS under-withheld",IF(ABS(I39)&gt;'Start Here'!$B$8,"Add'l Medicare off","OK"))))</f>
        <v/>
      </c>
    </row>
    <row r="40" customFormat="false" ht="15" hidden="false" customHeight="false" outlineLevel="0" collapsed="false">
      <c r="A40" s="5"/>
      <c r="B40" s="11"/>
      <c r="C40" s="8"/>
      <c r="D40" s="26" t="str">
        <f aca="false">IF(A40="","",ROUND(MIN(B40,'Start Here'!$B$13)*'Start Here'!$B$12,2))</f>
        <v/>
      </c>
      <c r="E40" s="26" t="str">
        <f aca="false">IF(A40="","",C40-D40)</f>
        <v/>
      </c>
      <c r="F40" s="11"/>
      <c r="G40" s="8"/>
      <c r="H40" s="26" t="str">
        <f aca="false">IF(A40="","",ROUND(MAX(0,F40-'Start Here'!$B$16)*'Start Here'!$B$15,2))</f>
        <v/>
      </c>
      <c r="I40" s="26" t="str">
        <f aca="false">IF(A40="","",G40-H40)</f>
        <v/>
      </c>
      <c r="J40" s="19" t="str">
        <f aca="false">IF(A40="","",IF(E40&gt;'Start Here'!$B$8,"SS over-withheld",IF(E40&lt;-'Start Here'!$B$8,"SS under-withheld",IF(ABS(I40)&gt;'Start Here'!$B$8,"Add'l Medicare off","OK"))))</f>
        <v/>
      </c>
    </row>
    <row r="41" customFormat="false" ht="15" hidden="false" customHeight="false" outlineLevel="0" collapsed="false">
      <c r="A41" s="5"/>
      <c r="B41" s="11"/>
      <c r="C41" s="8"/>
      <c r="D41" s="26" t="str">
        <f aca="false">IF(A41="","",ROUND(MIN(B41,'Start Here'!$B$13)*'Start Here'!$B$12,2))</f>
        <v/>
      </c>
      <c r="E41" s="26" t="str">
        <f aca="false">IF(A41="","",C41-D41)</f>
        <v/>
      </c>
      <c r="F41" s="11"/>
      <c r="G41" s="8"/>
      <c r="H41" s="26" t="str">
        <f aca="false">IF(A41="","",ROUND(MAX(0,F41-'Start Here'!$B$16)*'Start Here'!$B$15,2))</f>
        <v/>
      </c>
      <c r="I41" s="26" t="str">
        <f aca="false">IF(A41="","",G41-H41)</f>
        <v/>
      </c>
      <c r="J41" s="19" t="str">
        <f aca="false">IF(A41="","",IF(E41&gt;'Start Here'!$B$8,"SS over-withheld",IF(E41&lt;-'Start Here'!$B$8,"SS under-withheld",IF(ABS(I41)&gt;'Start Here'!$B$8,"Add'l Medicare off","OK"))))</f>
        <v/>
      </c>
    </row>
    <row r="42" customFormat="false" ht="15" hidden="false" customHeight="false" outlineLevel="0" collapsed="false">
      <c r="A42" s="5"/>
      <c r="B42" s="11"/>
      <c r="C42" s="8"/>
      <c r="D42" s="26" t="str">
        <f aca="false">IF(A42="","",ROUND(MIN(B42,'Start Here'!$B$13)*'Start Here'!$B$12,2))</f>
        <v/>
      </c>
      <c r="E42" s="26" t="str">
        <f aca="false">IF(A42="","",C42-D42)</f>
        <v/>
      </c>
      <c r="F42" s="11"/>
      <c r="G42" s="8"/>
      <c r="H42" s="26" t="str">
        <f aca="false">IF(A42="","",ROUND(MAX(0,F42-'Start Here'!$B$16)*'Start Here'!$B$15,2))</f>
        <v/>
      </c>
      <c r="I42" s="26" t="str">
        <f aca="false">IF(A42="","",G42-H42)</f>
        <v/>
      </c>
      <c r="J42" s="19" t="str">
        <f aca="false">IF(A42="","",IF(E42&gt;'Start Here'!$B$8,"SS over-withheld",IF(E42&lt;-'Start Here'!$B$8,"SS under-withheld",IF(ABS(I42)&gt;'Start Here'!$B$8,"Add'l Medicare off","OK"))))</f>
        <v/>
      </c>
    </row>
    <row r="43" customFormat="false" ht="15" hidden="false" customHeight="false" outlineLevel="0" collapsed="false">
      <c r="A43" s="5"/>
      <c r="B43" s="11"/>
      <c r="C43" s="8"/>
      <c r="D43" s="26" t="str">
        <f aca="false">IF(A43="","",ROUND(MIN(B43,'Start Here'!$B$13)*'Start Here'!$B$12,2))</f>
        <v/>
      </c>
      <c r="E43" s="26" t="str">
        <f aca="false">IF(A43="","",C43-D43)</f>
        <v/>
      </c>
      <c r="F43" s="11"/>
      <c r="G43" s="8"/>
      <c r="H43" s="26" t="str">
        <f aca="false">IF(A43="","",ROUND(MAX(0,F43-'Start Here'!$B$16)*'Start Here'!$B$15,2))</f>
        <v/>
      </c>
      <c r="I43" s="26" t="str">
        <f aca="false">IF(A43="","",G43-H43)</f>
        <v/>
      </c>
      <c r="J43" s="19" t="str">
        <f aca="false">IF(A43="","",IF(E43&gt;'Start Here'!$B$8,"SS over-withheld",IF(E43&lt;-'Start Here'!$B$8,"SS under-withheld",IF(ABS(I43)&gt;'Start Here'!$B$8,"Add'l Medicare off","OK"))))</f>
        <v/>
      </c>
    </row>
    <row r="44" customFormat="false" ht="15" hidden="false" customHeight="false" outlineLevel="0" collapsed="false">
      <c r="A44" s="5"/>
      <c r="B44" s="11"/>
      <c r="C44" s="8"/>
      <c r="D44" s="26" t="str">
        <f aca="false">IF(A44="","",ROUND(MIN(B44,'Start Here'!$B$13)*'Start Here'!$B$12,2))</f>
        <v/>
      </c>
      <c r="E44" s="26" t="str">
        <f aca="false">IF(A44="","",C44-D44)</f>
        <v/>
      </c>
      <c r="F44" s="11"/>
      <c r="G44" s="8"/>
      <c r="H44" s="26" t="str">
        <f aca="false">IF(A44="","",ROUND(MAX(0,F44-'Start Here'!$B$16)*'Start Here'!$B$15,2))</f>
        <v/>
      </c>
      <c r="I44" s="26" t="str">
        <f aca="false">IF(A44="","",G44-H44)</f>
        <v/>
      </c>
      <c r="J44" s="19" t="str">
        <f aca="false">IF(A44="","",IF(E44&gt;'Start Here'!$B$8,"SS over-withheld",IF(E44&lt;-'Start Here'!$B$8,"SS under-withheld",IF(ABS(I44)&gt;'Start Here'!$B$8,"Add'l Medicare off","OK"))))</f>
        <v/>
      </c>
    </row>
    <row r="45" customFormat="false" ht="15" hidden="false" customHeight="false" outlineLevel="0" collapsed="false">
      <c r="A45" s="5"/>
      <c r="B45" s="11"/>
      <c r="C45" s="8"/>
      <c r="D45" s="26" t="str">
        <f aca="false">IF(A45="","",ROUND(MIN(B45,'Start Here'!$B$13)*'Start Here'!$B$12,2))</f>
        <v/>
      </c>
      <c r="E45" s="26" t="str">
        <f aca="false">IF(A45="","",C45-D45)</f>
        <v/>
      </c>
      <c r="F45" s="11"/>
      <c r="G45" s="8"/>
      <c r="H45" s="26" t="str">
        <f aca="false">IF(A45="","",ROUND(MAX(0,F45-'Start Here'!$B$16)*'Start Here'!$B$15,2))</f>
        <v/>
      </c>
      <c r="I45" s="26" t="str">
        <f aca="false">IF(A45="","",G45-H45)</f>
        <v/>
      </c>
      <c r="J45" s="19" t="str">
        <f aca="false">IF(A45="","",IF(E45&gt;'Start Here'!$B$8,"SS over-withheld",IF(E45&lt;-'Start Here'!$B$8,"SS under-withheld",IF(ABS(I45)&gt;'Start Here'!$B$8,"Add'l Medicare off","OK"))))</f>
        <v/>
      </c>
    </row>
    <row r="46" customFormat="false" ht="15" hidden="false" customHeight="false" outlineLevel="0" collapsed="false">
      <c r="A46" s="5"/>
      <c r="B46" s="11"/>
      <c r="C46" s="8"/>
      <c r="D46" s="26" t="str">
        <f aca="false">IF(A46="","",ROUND(MIN(B46,'Start Here'!$B$13)*'Start Here'!$B$12,2))</f>
        <v/>
      </c>
      <c r="E46" s="26" t="str">
        <f aca="false">IF(A46="","",C46-D46)</f>
        <v/>
      </c>
      <c r="F46" s="11"/>
      <c r="G46" s="8"/>
      <c r="H46" s="26" t="str">
        <f aca="false">IF(A46="","",ROUND(MAX(0,F46-'Start Here'!$B$16)*'Start Here'!$B$15,2))</f>
        <v/>
      </c>
      <c r="I46" s="26" t="str">
        <f aca="false">IF(A46="","",G46-H46)</f>
        <v/>
      </c>
      <c r="J46" s="19" t="str">
        <f aca="false">IF(A46="","",IF(E46&gt;'Start Here'!$B$8,"SS over-withheld",IF(E46&lt;-'Start Here'!$B$8,"SS under-withheld",IF(ABS(I46)&gt;'Start Here'!$B$8,"Add'l Medicare off","OK"))))</f>
        <v/>
      </c>
    </row>
    <row r="47" customFormat="false" ht="15" hidden="false" customHeight="false" outlineLevel="0" collapsed="false">
      <c r="A47" s="5"/>
      <c r="B47" s="11"/>
      <c r="C47" s="8"/>
      <c r="D47" s="26" t="str">
        <f aca="false">IF(A47="","",ROUND(MIN(B47,'Start Here'!$B$13)*'Start Here'!$B$12,2))</f>
        <v/>
      </c>
      <c r="E47" s="26" t="str">
        <f aca="false">IF(A47="","",C47-D47)</f>
        <v/>
      </c>
      <c r="F47" s="11"/>
      <c r="G47" s="8"/>
      <c r="H47" s="26" t="str">
        <f aca="false">IF(A47="","",ROUND(MAX(0,F47-'Start Here'!$B$16)*'Start Here'!$B$15,2))</f>
        <v/>
      </c>
      <c r="I47" s="26" t="str">
        <f aca="false">IF(A47="","",G47-H47)</f>
        <v/>
      </c>
      <c r="J47" s="19" t="str">
        <f aca="false">IF(A47="","",IF(E47&gt;'Start Here'!$B$8,"SS over-withheld",IF(E47&lt;-'Start Here'!$B$8,"SS under-withheld",IF(ABS(I47)&gt;'Start Here'!$B$8,"Add'l Medicare off","OK"))))</f>
        <v/>
      </c>
    </row>
    <row r="48" customFormat="false" ht="15" hidden="false" customHeight="false" outlineLevel="0" collapsed="false">
      <c r="A48" s="5"/>
      <c r="B48" s="11"/>
      <c r="C48" s="8"/>
      <c r="D48" s="26" t="str">
        <f aca="false">IF(A48="","",ROUND(MIN(B48,'Start Here'!$B$13)*'Start Here'!$B$12,2))</f>
        <v/>
      </c>
      <c r="E48" s="26" t="str">
        <f aca="false">IF(A48="","",C48-D48)</f>
        <v/>
      </c>
      <c r="F48" s="11"/>
      <c r="G48" s="8"/>
      <c r="H48" s="26" t="str">
        <f aca="false">IF(A48="","",ROUND(MAX(0,F48-'Start Here'!$B$16)*'Start Here'!$B$15,2))</f>
        <v/>
      </c>
      <c r="I48" s="26" t="str">
        <f aca="false">IF(A48="","",G48-H48)</f>
        <v/>
      </c>
      <c r="J48" s="19" t="str">
        <f aca="false">IF(A48="","",IF(E48&gt;'Start Here'!$B$8,"SS over-withheld",IF(E48&lt;-'Start Here'!$B$8,"SS under-withheld",IF(ABS(I48)&gt;'Start Here'!$B$8,"Add'l Medicare off","OK"))))</f>
        <v/>
      </c>
    </row>
    <row r="49" customFormat="false" ht="15" hidden="false" customHeight="false" outlineLevel="0" collapsed="false">
      <c r="A49" s="5"/>
      <c r="B49" s="11"/>
      <c r="C49" s="8"/>
      <c r="D49" s="26" t="str">
        <f aca="false">IF(A49="","",ROUND(MIN(B49,'Start Here'!$B$13)*'Start Here'!$B$12,2))</f>
        <v/>
      </c>
      <c r="E49" s="26" t="str">
        <f aca="false">IF(A49="","",C49-D49)</f>
        <v/>
      </c>
      <c r="F49" s="11"/>
      <c r="G49" s="8"/>
      <c r="H49" s="26" t="str">
        <f aca="false">IF(A49="","",ROUND(MAX(0,F49-'Start Here'!$B$16)*'Start Here'!$B$15,2))</f>
        <v/>
      </c>
      <c r="I49" s="26" t="str">
        <f aca="false">IF(A49="","",G49-H49)</f>
        <v/>
      </c>
      <c r="J49" s="19" t="str">
        <f aca="false">IF(A49="","",IF(E49&gt;'Start Here'!$B$8,"SS over-withheld",IF(E49&lt;-'Start Here'!$B$8,"SS under-withheld",IF(ABS(I49)&gt;'Start Here'!$B$8,"Add'l Medicare off","OK"))))</f>
        <v/>
      </c>
    </row>
    <row r="50" customFormat="false" ht="15" hidden="false" customHeight="false" outlineLevel="0" collapsed="false">
      <c r="A50" s="5"/>
      <c r="B50" s="11"/>
      <c r="C50" s="8"/>
      <c r="D50" s="26" t="str">
        <f aca="false">IF(A50="","",ROUND(MIN(B50,'Start Here'!$B$13)*'Start Here'!$B$12,2))</f>
        <v/>
      </c>
      <c r="E50" s="26" t="str">
        <f aca="false">IF(A50="","",C50-D50)</f>
        <v/>
      </c>
      <c r="F50" s="11"/>
      <c r="G50" s="8"/>
      <c r="H50" s="26" t="str">
        <f aca="false">IF(A50="","",ROUND(MAX(0,F50-'Start Here'!$B$16)*'Start Here'!$B$15,2))</f>
        <v/>
      </c>
      <c r="I50" s="26" t="str">
        <f aca="false">IF(A50="","",G50-H50)</f>
        <v/>
      </c>
      <c r="J50" s="19" t="str">
        <f aca="false">IF(A50="","",IF(E50&gt;'Start Here'!$B$8,"SS over-withheld",IF(E50&lt;-'Start Here'!$B$8,"SS under-withheld",IF(ABS(I50)&gt;'Start Here'!$B$8,"Add'l Medicare off","OK"))))</f>
        <v/>
      </c>
    </row>
    <row r="51" customFormat="false" ht="15" hidden="false" customHeight="false" outlineLevel="0" collapsed="false">
      <c r="A51" s="5"/>
      <c r="B51" s="11"/>
      <c r="C51" s="8"/>
      <c r="D51" s="26" t="str">
        <f aca="false">IF(A51="","",ROUND(MIN(B51,'Start Here'!$B$13)*'Start Here'!$B$12,2))</f>
        <v/>
      </c>
      <c r="E51" s="26" t="str">
        <f aca="false">IF(A51="","",C51-D51)</f>
        <v/>
      </c>
      <c r="F51" s="11"/>
      <c r="G51" s="8"/>
      <c r="H51" s="26" t="str">
        <f aca="false">IF(A51="","",ROUND(MAX(0,F51-'Start Here'!$B$16)*'Start Here'!$B$15,2))</f>
        <v/>
      </c>
      <c r="I51" s="26" t="str">
        <f aca="false">IF(A51="","",G51-H51)</f>
        <v/>
      </c>
      <c r="J51" s="19" t="str">
        <f aca="false">IF(A51="","",IF(E51&gt;'Start Here'!$B$8,"SS over-withheld",IF(E51&lt;-'Start Here'!$B$8,"SS under-withheld",IF(ABS(I51)&gt;'Start Here'!$B$8,"Add'l Medicare off","OK"))))</f>
        <v/>
      </c>
    </row>
    <row r="52" customFormat="false" ht="15" hidden="false" customHeight="false" outlineLevel="0" collapsed="false">
      <c r="A52" s="5"/>
      <c r="B52" s="11"/>
      <c r="C52" s="8"/>
      <c r="D52" s="26" t="str">
        <f aca="false">IF(A52="","",ROUND(MIN(B52,'Start Here'!$B$13)*'Start Here'!$B$12,2))</f>
        <v/>
      </c>
      <c r="E52" s="26" t="str">
        <f aca="false">IF(A52="","",C52-D52)</f>
        <v/>
      </c>
      <c r="F52" s="11"/>
      <c r="G52" s="8"/>
      <c r="H52" s="26" t="str">
        <f aca="false">IF(A52="","",ROUND(MAX(0,F52-'Start Here'!$B$16)*'Start Here'!$B$15,2))</f>
        <v/>
      </c>
      <c r="I52" s="26" t="str">
        <f aca="false">IF(A52="","",G52-H52)</f>
        <v/>
      </c>
      <c r="J52" s="19" t="str">
        <f aca="false">IF(A52="","",IF(E52&gt;'Start Here'!$B$8,"SS over-withheld",IF(E52&lt;-'Start Here'!$B$8,"SS under-withheld",IF(ABS(I52)&gt;'Start Here'!$B$8,"Add'l Medicare off","OK"))))</f>
        <v/>
      </c>
    </row>
    <row r="53" customFormat="false" ht="15" hidden="false" customHeight="false" outlineLevel="0" collapsed="false">
      <c r="A53" s="5"/>
      <c r="B53" s="11"/>
      <c r="C53" s="8"/>
      <c r="D53" s="26" t="str">
        <f aca="false">IF(A53="","",ROUND(MIN(B53,'Start Here'!$B$13)*'Start Here'!$B$12,2))</f>
        <v/>
      </c>
      <c r="E53" s="26" t="str">
        <f aca="false">IF(A53="","",C53-D53)</f>
        <v/>
      </c>
      <c r="F53" s="11"/>
      <c r="G53" s="8"/>
      <c r="H53" s="26" t="str">
        <f aca="false">IF(A53="","",ROUND(MAX(0,F53-'Start Here'!$B$16)*'Start Here'!$B$15,2))</f>
        <v/>
      </c>
      <c r="I53" s="26" t="str">
        <f aca="false">IF(A53="","",G53-H53)</f>
        <v/>
      </c>
      <c r="J53" s="19" t="str">
        <f aca="false">IF(A53="","",IF(E53&gt;'Start Here'!$B$8,"SS over-withheld",IF(E53&lt;-'Start Here'!$B$8,"SS under-withheld",IF(ABS(I53)&gt;'Start Here'!$B$8,"Add'l Medicare off","OK"))))</f>
        <v/>
      </c>
    </row>
    <row r="54" customFormat="false" ht="15" hidden="false" customHeight="false" outlineLevel="0" collapsed="false">
      <c r="A54" s="5"/>
      <c r="B54" s="11"/>
      <c r="C54" s="8"/>
      <c r="D54" s="26" t="str">
        <f aca="false">IF(A54="","",ROUND(MIN(B54,'Start Here'!$B$13)*'Start Here'!$B$12,2))</f>
        <v/>
      </c>
      <c r="E54" s="26" t="str">
        <f aca="false">IF(A54="","",C54-D54)</f>
        <v/>
      </c>
      <c r="F54" s="11"/>
      <c r="G54" s="8"/>
      <c r="H54" s="26" t="str">
        <f aca="false">IF(A54="","",ROUND(MAX(0,F54-'Start Here'!$B$16)*'Start Here'!$B$15,2))</f>
        <v/>
      </c>
      <c r="I54" s="26" t="str">
        <f aca="false">IF(A54="","",G54-H54)</f>
        <v/>
      </c>
      <c r="J54" s="19" t="str">
        <f aca="false">IF(A54="","",IF(E54&gt;'Start Here'!$B$8,"SS over-withheld",IF(E54&lt;-'Start Here'!$B$8,"SS under-withheld",IF(ABS(I54)&gt;'Start Here'!$B$8,"Add'l Medicare off","OK"))))</f>
        <v/>
      </c>
    </row>
    <row r="55" customFormat="false" ht="15" hidden="false" customHeight="false" outlineLevel="0" collapsed="false">
      <c r="A55" s="5"/>
      <c r="B55" s="11"/>
      <c r="C55" s="8"/>
      <c r="D55" s="26" t="str">
        <f aca="false">IF(A55="","",ROUND(MIN(B55,'Start Here'!$B$13)*'Start Here'!$B$12,2))</f>
        <v/>
      </c>
      <c r="E55" s="26" t="str">
        <f aca="false">IF(A55="","",C55-D55)</f>
        <v/>
      </c>
      <c r="F55" s="11"/>
      <c r="G55" s="8"/>
      <c r="H55" s="26" t="str">
        <f aca="false">IF(A55="","",ROUND(MAX(0,F55-'Start Here'!$B$16)*'Start Here'!$B$15,2))</f>
        <v/>
      </c>
      <c r="I55" s="26" t="str">
        <f aca="false">IF(A55="","",G55-H55)</f>
        <v/>
      </c>
      <c r="J55" s="19" t="str">
        <f aca="false">IF(A55="","",IF(E55&gt;'Start Here'!$B$8,"SS over-withheld",IF(E55&lt;-'Start Here'!$B$8,"SS under-withheld",IF(ABS(I55)&gt;'Start Here'!$B$8,"Add'l Medicare off","OK"))))</f>
        <v/>
      </c>
    </row>
    <row r="56" customFormat="false" ht="15" hidden="false" customHeight="false" outlineLevel="0" collapsed="false">
      <c r="A56" s="5"/>
      <c r="B56" s="11"/>
      <c r="C56" s="8"/>
      <c r="D56" s="26" t="str">
        <f aca="false">IF(A56="","",ROUND(MIN(B56,'Start Here'!$B$13)*'Start Here'!$B$12,2))</f>
        <v/>
      </c>
      <c r="E56" s="26" t="str">
        <f aca="false">IF(A56="","",C56-D56)</f>
        <v/>
      </c>
      <c r="F56" s="11"/>
      <c r="G56" s="8"/>
      <c r="H56" s="26" t="str">
        <f aca="false">IF(A56="","",ROUND(MAX(0,F56-'Start Here'!$B$16)*'Start Here'!$B$15,2))</f>
        <v/>
      </c>
      <c r="I56" s="26" t="str">
        <f aca="false">IF(A56="","",G56-H56)</f>
        <v/>
      </c>
      <c r="J56" s="19" t="str">
        <f aca="false">IF(A56="","",IF(E56&gt;'Start Here'!$B$8,"SS over-withheld",IF(E56&lt;-'Start Here'!$B$8,"SS under-withheld",IF(ABS(I56)&gt;'Start Here'!$B$8,"Add'l Medicare off","OK"))))</f>
        <v/>
      </c>
    </row>
    <row r="57" customFormat="false" ht="15" hidden="false" customHeight="false" outlineLevel="0" collapsed="false">
      <c r="A57" s="5"/>
      <c r="B57" s="11"/>
      <c r="C57" s="8"/>
      <c r="D57" s="26" t="str">
        <f aca="false">IF(A57="","",ROUND(MIN(B57,'Start Here'!$B$13)*'Start Here'!$B$12,2))</f>
        <v/>
      </c>
      <c r="E57" s="26" t="str">
        <f aca="false">IF(A57="","",C57-D57)</f>
        <v/>
      </c>
      <c r="F57" s="11"/>
      <c r="G57" s="8"/>
      <c r="H57" s="26" t="str">
        <f aca="false">IF(A57="","",ROUND(MAX(0,F57-'Start Here'!$B$16)*'Start Here'!$B$15,2))</f>
        <v/>
      </c>
      <c r="I57" s="26" t="str">
        <f aca="false">IF(A57="","",G57-H57)</f>
        <v/>
      </c>
      <c r="J57" s="19" t="str">
        <f aca="false">IF(A57="","",IF(E57&gt;'Start Here'!$B$8,"SS over-withheld",IF(E57&lt;-'Start Here'!$B$8,"SS under-withheld",IF(ABS(I57)&gt;'Start Here'!$B$8,"Add'l Medicare off","OK"))))</f>
        <v/>
      </c>
    </row>
    <row r="58" customFormat="false" ht="15" hidden="false" customHeight="false" outlineLevel="0" collapsed="false">
      <c r="A58" s="5"/>
      <c r="B58" s="11"/>
      <c r="C58" s="8"/>
      <c r="D58" s="26" t="str">
        <f aca="false">IF(A58="","",ROUND(MIN(B58,'Start Here'!$B$13)*'Start Here'!$B$12,2))</f>
        <v/>
      </c>
      <c r="E58" s="26" t="str">
        <f aca="false">IF(A58="","",C58-D58)</f>
        <v/>
      </c>
      <c r="F58" s="11"/>
      <c r="G58" s="8"/>
      <c r="H58" s="26" t="str">
        <f aca="false">IF(A58="","",ROUND(MAX(0,F58-'Start Here'!$B$16)*'Start Here'!$B$15,2))</f>
        <v/>
      </c>
      <c r="I58" s="26" t="str">
        <f aca="false">IF(A58="","",G58-H58)</f>
        <v/>
      </c>
      <c r="J58" s="19" t="str">
        <f aca="false">IF(A58="","",IF(E58&gt;'Start Here'!$B$8,"SS over-withheld",IF(E58&lt;-'Start Here'!$B$8,"SS under-withheld",IF(ABS(I58)&gt;'Start Here'!$B$8,"Add'l Medicare off","OK"))))</f>
        <v/>
      </c>
    </row>
    <row r="59" customFormat="false" ht="15" hidden="false" customHeight="false" outlineLevel="0" collapsed="false">
      <c r="A59" s="5"/>
      <c r="B59" s="11"/>
      <c r="C59" s="8"/>
      <c r="D59" s="26" t="str">
        <f aca="false">IF(A59="","",ROUND(MIN(B59,'Start Here'!$B$13)*'Start Here'!$B$12,2))</f>
        <v/>
      </c>
      <c r="E59" s="26" t="str">
        <f aca="false">IF(A59="","",C59-D59)</f>
        <v/>
      </c>
      <c r="F59" s="11"/>
      <c r="G59" s="8"/>
      <c r="H59" s="26" t="str">
        <f aca="false">IF(A59="","",ROUND(MAX(0,F59-'Start Here'!$B$16)*'Start Here'!$B$15,2))</f>
        <v/>
      </c>
      <c r="I59" s="26" t="str">
        <f aca="false">IF(A59="","",G59-H59)</f>
        <v/>
      </c>
      <c r="J59" s="19" t="str">
        <f aca="false">IF(A59="","",IF(E59&gt;'Start Here'!$B$8,"SS over-withheld",IF(E59&lt;-'Start Here'!$B$8,"SS under-withheld",IF(ABS(I59)&gt;'Start Here'!$B$8,"Add'l Medicare off","OK"))))</f>
        <v/>
      </c>
    </row>
    <row r="60" customFormat="false" ht="15" hidden="false" customHeight="false" outlineLevel="0" collapsed="false">
      <c r="A60" s="5"/>
      <c r="B60" s="11"/>
      <c r="C60" s="8"/>
      <c r="D60" s="26" t="str">
        <f aca="false">IF(A60="","",ROUND(MIN(B60,'Start Here'!$B$13)*'Start Here'!$B$12,2))</f>
        <v/>
      </c>
      <c r="E60" s="26" t="str">
        <f aca="false">IF(A60="","",C60-D60)</f>
        <v/>
      </c>
      <c r="F60" s="11"/>
      <c r="G60" s="8"/>
      <c r="H60" s="26" t="str">
        <f aca="false">IF(A60="","",ROUND(MAX(0,F60-'Start Here'!$B$16)*'Start Here'!$B$15,2))</f>
        <v/>
      </c>
      <c r="I60" s="26" t="str">
        <f aca="false">IF(A60="","",G60-H60)</f>
        <v/>
      </c>
      <c r="J60" s="19" t="str">
        <f aca="false">IF(A60="","",IF(E60&gt;'Start Here'!$B$8,"SS over-withheld",IF(E60&lt;-'Start Here'!$B$8,"SS under-withheld",IF(ABS(I60)&gt;'Start Here'!$B$8,"Add'l Medicare off","OK"))))</f>
        <v/>
      </c>
    </row>
    <row r="61" customFormat="false" ht="15" hidden="false" customHeight="false" outlineLevel="0" collapsed="false">
      <c r="A61" s="5"/>
      <c r="B61" s="11"/>
      <c r="C61" s="8"/>
      <c r="D61" s="26" t="str">
        <f aca="false">IF(A61="","",ROUND(MIN(B61,'Start Here'!$B$13)*'Start Here'!$B$12,2))</f>
        <v/>
      </c>
      <c r="E61" s="26" t="str">
        <f aca="false">IF(A61="","",C61-D61)</f>
        <v/>
      </c>
      <c r="F61" s="11"/>
      <c r="G61" s="8"/>
      <c r="H61" s="26" t="str">
        <f aca="false">IF(A61="","",ROUND(MAX(0,F61-'Start Here'!$B$16)*'Start Here'!$B$15,2))</f>
        <v/>
      </c>
      <c r="I61" s="26" t="str">
        <f aca="false">IF(A61="","",G61-H61)</f>
        <v/>
      </c>
      <c r="J61" s="19" t="str">
        <f aca="false">IF(A61="","",IF(E61&gt;'Start Here'!$B$8,"SS over-withheld",IF(E61&lt;-'Start Here'!$B$8,"SS under-withheld",IF(ABS(I61)&gt;'Start Here'!$B$8,"Add'l Medicare off","OK"))))</f>
        <v/>
      </c>
    </row>
    <row r="62" customFormat="false" ht="15" hidden="false" customHeight="false" outlineLevel="0" collapsed="false">
      <c r="A62" s="5"/>
      <c r="B62" s="11"/>
      <c r="C62" s="8"/>
      <c r="D62" s="26" t="str">
        <f aca="false">IF(A62="","",ROUND(MIN(B62,'Start Here'!$B$13)*'Start Here'!$B$12,2))</f>
        <v/>
      </c>
      <c r="E62" s="26" t="str">
        <f aca="false">IF(A62="","",C62-D62)</f>
        <v/>
      </c>
      <c r="F62" s="11"/>
      <c r="G62" s="8"/>
      <c r="H62" s="26" t="str">
        <f aca="false">IF(A62="","",ROUND(MAX(0,F62-'Start Here'!$B$16)*'Start Here'!$B$15,2))</f>
        <v/>
      </c>
      <c r="I62" s="26" t="str">
        <f aca="false">IF(A62="","",G62-H62)</f>
        <v/>
      </c>
      <c r="J62" s="19" t="str">
        <f aca="false">IF(A62="","",IF(E62&gt;'Start Here'!$B$8,"SS over-withheld",IF(E62&lt;-'Start Here'!$B$8,"SS under-withheld",IF(ABS(I62)&gt;'Start Here'!$B$8,"Add'l Medicare off","OK"))))</f>
        <v/>
      </c>
    </row>
    <row r="63" customFormat="false" ht="15" hidden="false" customHeight="false" outlineLevel="0" collapsed="false">
      <c r="A63" s="5"/>
      <c r="B63" s="11"/>
      <c r="C63" s="8"/>
      <c r="D63" s="26" t="str">
        <f aca="false">IF(A63="","",ROUND(MIN(B63,'Start Here'!$B$13)*'Start Here'!$B$12,2))</f>
        <v/>
      </c>
      <c r="E63" s="26" t="str">
        <f aca="false">IF(A63="","",C63-D63)</f>
        <v/>
      </c>
      <c r="F63" s="11"/>
      <c r="G63" s="8"/>
      <c r="H63" s="26" t="str">
        <f aca="false">IF(A63="","",ROUND(MAX(0,F63-'Start Here'!$B$16)*'Start Here'!$B$15,2))</f>
        <v/>
      </c>
      <c r="I63" s="26" t="str">
        <f aca="false">IF(A63="","",G63-H63)</f>
        <v/>
      </c>
      <c r="J63" s="19" t="str">
        <f aca="false">IF(A63="","",IF(E63&gt;'Start Here'!$B$8,"SS over-withheld",IF(E63&lt;-'Start Here'!$B$8,"SS under-withheld",IF(ABS(I63)&gt;'Start Here'!$B$8,"Add'l Medicare off","OK"))))</f>
        <v/>
      </c>
    </row>
    <row r="64" customFormat="false" ht="15" hidden="false" customHeight="false" outlineLevel="0" collapsed="false">
      <c r="A64" s="5"/>
      <c r="B64" s="11"/>
      <c r="C64" s="8"/>
      <c r="D64" s="26" t="str">
        <f aca="false">IF(A64="","",ROUND(MIN(B64,'Start Here'!$B$13)*'Start Here'!$B$12,2))</f>
        <v/>
      </c>
      <c r="E64" s="26" t="str">
        <f aca="false">IF(A64="","",C64-D64)</f>
        <v/>
      </c>
      <c r="F64" s="11"/>
      <c r="G64" s="8"/>
      <c r="H64" s="26" t="str">
        <f aca="false">IF(A64="","",ROUND(MAX(0,F64-'Start Here'!$B$16)*'Start Here'!$B$15,2))</f>
        <v/>
      </c>
      <c r="I64" s="26" t="str">
        <f aca="false">IF(A64="","",G64-H64)</f>
        <v/>
      </c>
      <c r="J64" s="19" t="str">
        <f aca="false">IF(A64="","",IF(E64&gt;'Start Here'!$B$8,"SS over-withheld",IF(E64&lt;-'Start Here'!$B$8,"SS under-withheld",IF(ABS(I64)&gt;'Start Here'!$B$8,"Add'l Medicare off","OK"))))</f>
        <v/>
      </c>
    </row>
    <row r="65" customFormat="false" ht="15" hidden="false" customHeight="false" outlineLevel="0" collapsed="false">
      <c r="A65" s="5"/>
      <c r="B65" s="11"/>
      <c r="C65" s="8"/>
      <c r="D65" s="26" t="str">
        <f aca="false">IF(A65="","",ROUND(MIN(B65,'Start Here'!$B$13)*'Start Here'!$B$12,2))</f>
        <v/>
      </c>
      <c r="E65" s="26" t="str">
        <f aca="false">IF(A65="","",C65-D65)</f>
        <v/>
      </c>
      <c r="F65" s="11"/>
      <c r="G65" s="8"/>
      <c r="H65" s="26" t="str">
        <f aca="false">IF(A65="","",ROUND(MAX(0,F65-'Start Here'!$B$16)*'Start Here'!$B$15,2))</f>
        <v/>
      </c>
      <c r="I65" s="26" t="str">
        <f aca="false">IF(A65="","",G65-H65)</f>
        <v/>
      </c>
      <c r="J65" s="19" t="str">
        <f aca="false">IF(A65="","",IF(E65&gt;'Start Here'!$B$8,"SS over-withheld",IF(E65&lt;-'Start Here'!$B$8,"SS under-withheld",IF(ABS(I65)&gt;'Start Here'!$B$8,"Add'l Medicare off","OK"))))</f>
        <v/>
      </c>
    </row>
    <row r="66" customFormat="false" ht="15" hidden="false" customHeight="false" outlineLevel="0" collapsed="false">
      <c r="A66" s="5"/>
      <c r="B66" s="11"/>
      <c r="C66" s="8"/>
      <c r="D66" s="26" t="str">
        <f aca="false">IF(A66="","",ROUND(MIN(B66,'Start Here'!$B$13)*'Start Here'!$B$12,2))</f>
        <v/>
      </c>
      <c r="E66" s="26" t="str">
        <f aca="false">IF(A66="","",C66-D66)</f>
        <v/>
      </c>
      <c r="F66" s="11"/>
      <c r="G66" s="8"/>
      <c r="H66" s="26" t="str">
        <f aca="false">IF(A66="","",ROUND(MAX(0,F66-'Start Here'!$B$16)*'Start Here'!$B$15,2))</f>
        <v/>
      </c>
      <c r="I66" s="26" t="str">
        <f aca="false">IF(A66="","",G66-H66)</f>
        <v/>
      </c>
      <c r="J66" s="19" t="str">
        <f aca="false">IF(A66="","",IF(E66&gt;'Start Here'!$B$8,"SS over-withheld",IF(E66&lt;-'Start Here'!$B$8,"SS under-withheld",IF(ABS(I66)&gt;'Start Here'!$B$8,"Add'l Medicare off","OK"))))</f>
        <v/>
      </c>
    </row>
    <row r="67" customFormat="false" ht="15" hidden="false" customHeight="false" outlineLevel="0" collapsed="false">
      <c r="A67" s="5"/>
      <c r="B67" s="11"/>
      <c r="C67" s="8"/>
      <c r="D67" s="26" t="str">
        <f aca="false">IF(A67="","",ROUND(MIN(B67,'Start Here'!$B$13)*'Start Here'!$B$12,2))</f>
        <v/>
      </c>
      <c r="E67" s="26" t="str">
        <f aca="false">IF(A67="","",C67-D67)</f>
        <v/>
      </c>
      <c r="F67" s="11"/>
      <c r="G67" s="8"/>
      <c r="H67" s="26" t="str">
        <f aca="false">IF(A67="","",ROUND(MAX(0,F67-'Start Here'!$B$16)*'Start Here'!$B$15,2))</f>
        <v/>
      </c>
      <c r="I67" s="26" t="str">
        <f aca="false">IF(A67="","",G67-H67)</f>
        <v/>
      </c>
      <c r="J67" s="19" t="str">
        <f aca="false">IF(A67="","",IF(E67&gt;'Start Here'!$B$8,"SS over-withheld",IF(E67&lt;-'Start Here'!$B$8,"SS under-withheld",IF(ABS(I67)&gt;'Start Here'!$B$8,"Add'l Medicare off","OK"))))</f>
        <v/>
      </c>
    </row>
    <row r="68" customFormat="false" ht="15" hidden="false" customHeight="false" outlineLevel="0" collapsed="false">
      <c r="A68" s="5"/>
      <c r="B68" s="11"/>
      <c r="C68" s="8"/>
      <c r="D68" s="26" t="str">
        <f aca="false">IF(A68="","",ROUND(MIN(B68,'Start Here'!$B$13)*'Start Here'!$B$12,2))</f>
        <v/>
      </c>
      <c r="E68" s="26" t="str">
        <f aca="false">IF(A68="","",C68-D68)</f>
        <v/>
      </c>
      <c r="F68" s="11"/>
      <c r="G68" s="8"/>
      <c r="H68" s="26" t="str">
        <f aca="false">IF(A68="","",ROUND(MAX(0,F68-'Start Here'!$B$16)*'Start Here'!$B$15,2))</f>
        <v/>
      </c>
      <c r="I68" s="26" t="str">
        <f aca="false">IF(A68="","",G68-H68)</f>
        <v/>
      </c>
      <c r="J68" s="19" t="str">
        <f aca="false">IF(A68="","",IF(E68&gt;'Start Here'!$B$8,"SS over-withheld",IF(E68&lt;-'Start Here'!$B$8,"SS under-withheld",IF(ABS(I68)&gt;'Start Here'!$B$8,"Add'l Medicare off","OK"))))</f>
        <v/>
      </c>
    </row>
    <row r="69" customFormat="false" ht="15" hidden="false" customHeight="false" outlineLevel="0" collapsed="false">
      <c r="A69" s="5"/>
      <c r="B69" s="11"/>
      <c r="C69" s="8"/>
      <c r="D69" s="26" t="str">
        <f aca="false">IF(A69="","",ROUND(MIN(B69,'Start Here'!$B$13)*'Start Here'!$B$12,2))</f>
        <v/>
      </c>
      <c r="E69" s="26" t="str">
        <f aca="false">IF(A69="","",C69-D69)</f>
        <v/>
      </c>
      <c r="F69" s="11"/>
      <c r="G69" s="8"/>
      <c r="H69" s="26" t="str">
        <f aca="false">IF(A69="","",ROUND(MAX(0,F69-'Start Here'!$B$16)*'Start Here'!$B$15,2))</f>
        <v/>
      </c>
      <c r="I69" s="26" t="str">
        <f aca="false">IF(A69="","",G69-H69)</f>
        <v/>
      </c>
      <c r="J69" s="19" t="str">
        <f aca="false">IF(A69="","",IF(E69&gt;'Start Here'!$B$8,"SS over-withheld",IF(E69&lt;-'Start Here'!$B$8,"SS under-withheld",IF(ABS(I69)&gt;'Start Here'!$B$8,"Add'l Medicare off","OK"))))</f>
        <v/>
      </c>
    </row>
    <row r="70" customFormat="false" ht="15" hidden="false" customHeight="false" outlineLevel="0" collapsed="false">
      <c r="A70" s="5"/>
      <c r="B70" s="11"/>
      <c r="C70" s="8"/>
      <c r="D70" s="26" t="str">
        <f aca="false">IF(A70="","",ROUND(MIN(B70,'Start Here'!$B$13)*'Start Here'!$B$12,2))</f>
        <v/>
      </c>
      <c r="E70" s="26" t="str">
        <f aca="false">IF(A70="","",C70-D70)</f>
        <v/>
      </c>
      <c r="F70" s="11"/>
      <c r="G70" s="8"/>
      <c r="H70" s="26" t="str">
        <f aca="false">IF(A70="","",ROUND(MAX(0,F70-'Start Here'!$B$16)*'Start Here'!$B$15,2))</f>
        <v/>
      </c>
      <c r="I70" s="26" t="str">
        <f aca="false">IF(A70="","",G70-H70)</f>
        <v/>
      </c>
      <c r="J70" s="19" t="str">
        <f aca="false">IF(A70="","",IF(E70&gt;'Start Here'!$B$8,"SS over-withheld",IF(E70&lt;-'Start Here'!$B$8,"SS under-withheld",IF(ABS(I70)&gt;'Start Here'!$B$8,"Add'l Medicare off","OK"))))</f>
        <v/>
      </c>
    </row>
    <row r="71" customFormat="false" ht="15" hidden="false" customHeight="false" outlineLevel="0" collapsed="false">
      <c r="A71" s="5"/>
      <c r="B71" s="11"/>
      <c r="C71" s="8"/>
      <c r="D71" s="26" t="str">
        <f aca="false">IF(A71="","",ROUND(MIN(B71,'Start Here'!$B$13)*'Start Here'!$B$12,2))</f>
        <v/>
      </c>
      <c r="E71" s="26" t="str">
        <f aca="false">IF(A71="","",C71-D71)</f>
        <v/>
      </c>
      <c r="F71" s="11"/>
      <c r="G71" s="8"/>
      <c r="H71" s="26" t="str">
        <f aca="false">IF(A71="","",ROUND(MAX(0,F71-'Start Here'!$B$16)*'Start Here'!$B$15,2))</f>
        <v/>
      </c>
      <c r="I71" s="26" t="str">
        <f aca="false">IF(A71="","",G71-H71)</f>
        <v/>
      </c>
      <c r="J71" s="19" t="str">
        <f aca="false">IF(A71="","",IF(E71&gt;'Start Here'!$B$8,"SS over-withheld",IF(E71&lt;-'Start Here'!$B$8,"SS under-withheld",IF(ABS(I71)&gt;'Start Here'!$B$8,"Add'l Medicare off","OK"))))</f>
        <v/>
      </c>
    </row>
    <row r="72" customFormat="false" ht="15" hidden="false" customHeight="false" outlineLevel="0" collapsed="false">
      <c r="A72" s="5"/>
      <c r="B72" s="11"/>
      <c r="C72" s="8"/>
      <c r="D72" s="26" t="str">
        <f aca="false">IF(A72="","",ROUND(MIN(B72,'Start Here'!$B$13)*'Start Here'!$B$12,2))</f>
        <v/>
      </c>
      <c r="E72" s="26" t="str">
        <f aca="false">IF(A72="","",C72-D72)</f>
        <v/>
      </c>
      <c r="F72" s="11"/>
      <c r="G72" s="8"/>
      <c r="H72" s="26" t="str">
        <f aca="false">IF(A72="","",ROUND(MAX(0,F72-'Start Here'!$B$16)*'Start Here'!$B$15,2))</f>
        <v/>
      </c>
      <c r="I72" s="26" t="str">
        <f aca="false">IF(A72="","",G72-H72)</f>
        <v/>
      </c>
      <c r="J72" s="19" t="str">
        <f aca="false">IF(A72="","",IF(E72&gt;'Start Here'!$B$8,"SS over-withheld",IF(E72&lt;-'Start Here'!$B$8,"SS under-withheld",IF(ABS(I72)&gt;'Start Here'!$B$8,"Add'l Medicare off","OK"))))</f>
        <v/>
      </c>
    </row>
    <row r="73" customFormat="false" ht="15" hidden="false" customHeight="false" outlineLevel="0" collapsed="false">
      <c r="A73" s="5"/>
      <c r="B73" s="11"/>
      <c r="C73" s="8"/>
      <c r="D73" s="26" t="str">
        <f aca="false">IF(A73="","",ROUND(MIN(B73,'Start Here'!$B$13)*'Start Here'!$B$12,2))</f>
        <v/>
      </c>
      <c r="E73" s="26" t="str">
        <f aca="false">IF(A73="","",C73-D73)</f>
        <v/>
      </c>
      <c r="F73" s="11"/>
      <c r="G73" s="8"/>
      <c r="H73" s="26" t="str">
        <f aca="false">IF(A73="","",ROUND(MAX(0,F73-'Start Here'!$B$16)*'Start Here'!$B$15,2))</f>
        <v/>
      </c>
      <c r="I73" s="26" t="str">
        <f aca="false">IF(A73="","",G73-H73)</f>
        <v/>
      </c>
      <c r="J73" s="19" t="str">
        <f aca="false">IF(A73="","",IF(E73&gt;'Start Here'!$B$8,"SS over-withheld",IF(E73&lt;-'Start Here'!$B$8,"SS under-withheld",IF(ABS(I73)&gt;'Start Here'!$B$8,"Add'l Medicare off","OK"))))</f>
        <v/>
      </c>
    </row>
    <row r="74" customFormat="false" ht="15" hidden="false" customHeight="false" outlineLevel="0" collapsed="false">
      <c r="A74" s="5"/>
      <c r="B74" s="11"/>
      <c r="C74" s="8"/>
      <c r="D74" s="26" t="str">
        <f aca="false">IF(A74="","",ROUND(MIN(B74,'Start Here'!$B$13)*'Start Here'!$B$12,2))</f>
        <v/>
      </c>
      <c r="E74" s="26" t="str">
        <f aca="false">IF(A74="","",C74-D74)</f>
        <v/>
      </c>
      <c r="F74" s="11"/>
      <c r="G74" s="8"/>
      <c r="H74" s="26" t="str">
        <f aca="false">IF(A74="","",ROUND(MAX(0,F74-'Start Here'!$B$16)*'Start Here'!$B$15,2))</f>
        <v/>
      </c>
      <c r="I74" s="26" t="str">
        <f aca="false">IF(A74="","",G74-H74)</f>
        <v/>
      </c>
      <c r="J74" s="19" t="str">
        <f aca="false">IF(A74="","",IF(E74&gt;'Start Here'!$B$8,"SS over-withheld",IF(E74&lt;-'Start Here'!$B$8,"SS under-withheld",IF(ABS(I74)&gt;'Start Here'!$B$8,"Add'l Medicare off","OK"))))</f>
        <v/>
      </c>
    </row>
    <row r="75" customFormat="false" ht="15" hidden="false" customHeight="false" outlineLevel="0" collapsed="false">
      <c r="A75" s="5"/>
      <c r="B75" s="11"/>
      <c r="C75" s="8"/>
      <c r="D75" s="26" t="str">
        <f aca="false">IF(A75="","",ROUND(MIN(B75,'Start Here'!$B$13)*'Start Here'!$B$12,2))</f>
        <v/>
      </c>
      <c r="E75" s="26" t="str">
        <f aca="false">IF(A75="","",C75-D75)</f>
        <v/>
      </c>
      <c r="F75" s="11"/>
      <c r="G75" s="8"/>
      <c r="H75" s="26" t="str">
        <f aca="false">IF(A75="","",ROUND(MAX(0,F75-'Start Here'!$B$16)*'Start Here'!$B$15,2))</f>
        <v/>
      </c>
      <c r="I75" s="26" t="str">
        <f aca="false">IF(A75="","",G75-H75)</f>
        <v/>
      </c>
      <c r="J75" s="19" t="str">
        <f aca="false">IF(A75="","",IF(E75&gt;'Start Here'!$B$8,"SS over-withheld",IF(E75&lt;-'Start Here'!$B$8,"SS under-withheld",IF(ABS(I75)&gt;'Start Here'!$B$8,"Add'l Medicare off","OK"))))</f>
        <v/>
      </c>
    </row>
    <row r="76" customFormat="false" ht="15" hidden="false" customHeight="false" outlineLevel="0" collapsed="false">
      <c r="A76" s="5"/>
      <c r="B76" s="11"/>
      <c r="C76" s="8"/>
      <c r="D76" s="26" t="str">
        <f aca="false">IF(A76="","",ROUND(MIN(B76,'Start Here'!$B$13)*'Start Here'!$B$12,2))</f>
        <v/>
      </c>
      <c r="E76" s="26" t="str">
        <f aca="false">IF(A76="","",C76-D76)</f>
        <v/>
      </c>
      <c r="F76" s="11"/>
      <c r="G76" s="8"/>
      <c r="H76" s="26" t="str">
        <f aca="false">IF(A76="","",ROUND(MAX(0,F76-'Start Here'!$B$16)*'Start Here'!$B$15,2))</f>
        <v/>
      </c>
      <c r="I76" s="26" t="str">
        <f aca="false">IF(A76="","",G76-H76)</f>
        <v/>
      </c>
      <c r="J76" s="19" t="str">
        <f aca="false">IF(A76="","",IF(E76&gt;'Start Here'!$B$8,"SS over-withheld",IF(E76&lt;-'Start Here'!$B$8,"SS under-withheld",IF(ABS(I76)&gt;'Start Here'!$B$8,"Add'l Medicare off","OK"))))</f>
        <v/>
      </c>
    </row>
    <row r="77" customFormat="false" ht="15" hidden="false" customHeight="false" outlineLevel="0" collapsed="false">
      <c r="A77" s="5"/>
      <c r="B77" s="11"/>
      <c r="C77" s="8"/>
      <c r="D77" s="26" t="str">
        <f aca="false">IF(A77="","",ROUND(MIN(B77,'Start Here'!$B$13)*'Start Here'!$B$12,2))</f>
        <v/>
      </c>
      <c r="E77" s="26" t="str">
        <f aca="false">IF(A77="","",C77-D77)</f>
        <v/>
      </c>
      <c r="F77" s="11"/>
      <c r="G77" s="8"/>
      <c r="H77" s="26" t="str">
        <f aca="false">IF(A77="","",ROUND(MAX(0,F77-'Start Here'!$B$16)*'Start Here'!$B$15,2))</f>
        <v/>
      </c>
      <c r="I77" s="26" t="str">
        <f aca="false">IF(A77="","",G77-H77)</f>
        <v/>
      </c>
      <c r="J77" s="19" t="str">
        <f aca="false">IF(A77="","",IF(E77&gt;'Start Here'!$B$8,"SS over-withheld",IF(E77&lt;-'Start Here'!$B$8,"SS under-withheld",IF(ABS(I77)&gt;'Start Here'!$B$8,"Add'l Medicare off","OK"))))</f>
        <v/>
      </c>
    </row>
    <row r="78" customFormat="false" ht="15" hidden="false" customHeight="false" outlineLevel="0" collapsed="false">
      <c r="A78" s="5"/>
      <c r="B78" s="11"/>
      <c r="C78" s="8"/>
      <c r="D78" s="26" t="str">
        <f aca="false">IF(A78="","",ROUND(MIN(B78,'Start Here'!$B$13)*'Start Here'!$B$12,2))</f>
        <v/>
      </c>
      <c r="E78" s="26" t="str">
        <f aca="false">IF(A78="","",C78-D78)</f>
        <v/>
      </c>
      <c r="F78" s="11"/>
      <c r="G78" s="8"/>
      <c r="H78" s="26" t="str">
        <f aca="false">IF(A78="","",ROUND(MAX(0,F78-'Start Here'!$B$16)*'Start Here'!$B$15,2))</f>
        <v/>
      </c>
      <c r="I78" s="26" t="str">
        <f aca="false">IF(A78="","",G78-H78)</f>
        <v/>
      </c>
      <c r="J78" s="19" t="str">
        <f aca="false">IF(A78="","",IF(E78&gt;'Start Here'!$B$8,"SS over-withheld",IF(E78&lt;-'Start Here'!$B$8,"SS under-withheld",IF(ABS(I78)&gt;'Start Here'!$B$8,"Add'l Medicare off","OK"))))</f>
        <v/>
      </c>
    </row>
    <row r="79" customFormat="false" ht="15" hidden="false" customHeight="false" outlineLevel="0" collapsed="false">
      <c r="A79" s="5"/>
      <c r="B79" s="11"/>
      <c r="C79" s="8"/>
      <c r="D79" s="26" t="str">
        <f aca="false">IF(A79="","",ROUND(MIN(B79,'Start Here'!$B$13)*'Start Here'!$B$12,2))</f>
        <v/>
      </c>
      <c r="E79" s="26" t="str">
        <f aca="false">IF(A79="","",C79-D79)</f>
        <v/>
      </c>
      <c r="F79" s="11"/>
      <c r="G79" s="8"/>
      <c r="H79" s="26" t="str">
        <f aca="false">IF(A79="","",ROUND(MAX(0,F79-'Start Here'!$B$16)*'Start Here'!$B$15,2))</f>
        <v/>
      </c>
      <c r="I79" s="26" t="str">
        <f aca="false">IF(A79="","",G79-H79)</f>
        <v/>
      </c>
      <c r="J79" s="19" t="str">
        <f aca="false">IF(A79="","",IF(E79&gt;'Start Here'!$B$8,"SS over-withheld",IF(E79&lt;-'Start Here'!$B$8,"SS under-withheld",IF(ABS(I79)&gt;'Start Here'!$B$8,"Add'l Medicare off","OK"))))</f>
        <v/>
      </c>
    </row>
    <row r="80" customFormat="false" ht="15" hidden="false" customHeight="false" outlineLevel="0" collapsed="false">
      <c r="A80" s="5"/>
      <c r="B80" s="11"/>
      <c r="C80" s="8"/>
      <c r="D80" s="26" t="str">
        <f aca="false">IF(A80="","",ROUND(MIN(B80,'Start Here'!$B$13)*'Start Here'!$B$12,2))</f>
        <v/>
      </c>
      <c r="E80" s="26" t="str">
        <f aca="false">IF(A80="","",C80-D80)</f>
        <v/>
      </c>
      <c r="F80" s="11"/>
      <c r="G80" s="8"/>
      <c r="H80" s="26" t="str">
        <f aca="false">IF(A80="","",ROUND(MAX(0,F80-'Start Here'!$B$16)*'Start Here'!$B$15,2))</f>
        <v/>
      </c>
      <c r="I80" s="26" t="str">
        <f aca="false">IF(A80="","",G80-H80)</f>
        <v/>
      </c>
      <c r="J80" s="19" t="str">
        <f aca="false">IF(A80="","",IF(E80&gt;'Start Here'!$B$8,"SS over-withheld",IF(E80&lt;-'Start Here'!$B$8,"SS under-withheld",IF(ABS(I80)&gt;'Start Here'!$B$8,"Add'l Medicare off","OK"))))</f>
        <v/>
      </c>
    </row>
    <row r="81" customFormat="false" ht="15" hidden="false" customHeight="false" outlineLevel="0" collapsed="false">
      <c r="A81" s="5"/>
      <c r="B81" s="11"/>
      <c r="C81" s="8"/>
      <c r="D81" s="26" t="str">
        <f aca="false">IF(A81="","",ROUND(MIN(B81,'Start Here'!$B$13)*'Start Here'!$B$12,2))</f>
        <v/>
      </c>
      <c r="E81" s="26" t="str">
        <f aca="false">IF(A81="","",C81-D81)</f>
        <v/>
      </c>
      <c r="F81" s="11"/>
      <c r="G81" s="8"/>
      <c r="H81" s="26" t="str">
        <f aca="false">IF(A81="","",ROUND(MAX(0,F81-'Start Here'!$B$16)*'Start Here'!$B$15,2))</f>
        <v/>
      </c>
      <c r="I81" s="26" t="str">
        <f aca="false">IF(A81="","",G81-H81)</f>
        <v/>
      </c>
      <c r="J81" s="19" t="str">
        <f aca="false">IF(A81="","",IF(E81&gt;'Start Here'!$B$8,"SS over-withheld",IF(E81&lt;-'Start Here'!$B$8,"SS under-withheld",IF(ABS(I81)&gt;'Start Here'!$B$8,"Add'l Medicare off","OK"))))</f>
        <v/>
      </c>
    </row>
    <row r="82" customFormat="false" ht="15" hidden="false" customHeight="false" outlineLevel="0" collapsed="false">
      <c r="A82" s="5"/>
      <c r="B82" s="11"/>
      <c r="C82" s="8"/>
      <c r="D82" s="26" t="str">
        <f aca="false">IF(A82="","",ROUND(MIN(B82,'Start Here'!$B$13)*'Start Here'!$B$12,2))</f>
        <v/>
      </c>
      <c r="E82" s="26" t="str">
        <f aca="false">IF(A82="","",C82-D82)</f>
        <v/>
      </c>
      <c r="F82" s="11"/>
      <c r="G82" s="8"/>
      <c r="H82" s="26" t="str">
        <f aca="false">IF(A82="","",ROUND(MAX(0,F82-'Start Here'!$B$16)*'Start Here'!$B$15,2))</f>
        <v/>
      </c>
      <c r="I82" s="26" t="str">
        <f aca="false">IF(A82="","",G82-H82)</f>
        <v/>
      </c>
      <c r="J82" s="19" t="str">
        <f aca="false">IF(A82="","",IF(E82&gt;'Start Here'!$B$8,"SS over-withheld",IF(E82&lt;-'Start Here'!$B$8,"SS under-withheld",IF(ABS(I82)&gt;'Start Here'!$B$8,"Add'l Medicare off","OK"))))</f>
        <v/>
      </c>
    </row>
    <row r="83" customFormat="false" ht="15" hidden="false" customHeight="false" outlineLevel="0" collapsed="false">
      <c r="A83" s="5"/>
      <c r="B83" s="11"/>
      <c r="C83" s="8"/>
      <c r="D83" s="26" t="str">
        <f aca="false">IF(A83="","",ROUND(MIN(B83,'Start Here'!$B$13)*'Start Here'!$B$12,2))</f>
        <v/>
      </c>
      <c r="E83" s="26" t="str">
        <f aca="false">IF(A83="","",C83-D83)</f>
        <v/>
      </c>
      <c r="F83" s="11"/>
      <c r="G83" s="8"/>
      <c r="H83" s="26" t="str">
        <f aca="false">IF(A83="","",ROUND(MAX(0,F83-'Start Here'!$B$16)*'Start Here'!$B$15,2))</f>
        <v/>
      </c>
      <c r="I83" s="26" t="str">
        <f aca="false">IF(A83="","",G83-H83)</f>
        <v/>
      </c>
      <c r="J83" s="19" t="str">
        <f aca="false">IF(A83="","",IF(E83&gt;'Start Here'!$B$8,"SS over-withheld",IF(E83&lt;-'Start Here'!$B$8,"SS under-withheld",IF(ABS(I83)&gt;'Start Here'!$B$8,"Add'l Medicare off","OK"))))</f>
        <v/>
      </c>
    </row>
    <row r="84" customFormat="false" ht="15" hidden="false" customHeight="false" outlineLevel="0" collapsed="false">
      <c r="A84" s="5"/>
      <c r="B84" s="11"/>
      <c r="C84" s="8"/>
      <c r="D84" s="26" t="str">
        <f aca="false">IF(A84="","",ROUND(MIN(B84,'Start Here'!$B$13)*'Start Here'!$B$12,2))</f>
        <v/>
      </c>
      <c r="E84" s="26" t="str">
        <f aca="false">IF(A84="","",C84-D84)</f>
        <v/>
      </c>
      <c r="F84" s="11"/>
      <c r="G84" s="8"/>
      <c r="H84" s="26" t="str">
        <f aca="false">IF(A84="","",ROUND(MAX(0,F84-'Start Here'!$B$16)*'Start Here'!$B$15,2))</f>
        <v/>
      </c>
      <c r="I84" s="26" t="str">
        <f aca="false">IF(A84="","",G84-H84)</f>
        <v/>
      </c>
      <c r="J84" s="19" t="str">
        <f aca="false">IF(A84="","",IF(E84&gt;'Start Here'!$B$8,"SS over-withheld",IF(E84&lt;-'Start Here'!$B$8,"SS under-withheld",IF(ABS(I84)&gt;'Start Here'!$B$8,"Add'l Medicare off","OK"))))</f>
        <v/>
      </c>
    </row>
    <row r="85" customFormat="false" ht="15" hidden="false" customHeight="false" outlineLevel="0" collapsed="false">
      <c r="A85" s="5"/>
      <c r="B85" s="11"/>
      <c r="C85" s="8"/>
      <c r="D85" s="26" t="str">
        <f aca="false">IF(A85="","",ROUND(MIN(B85,'Start Here'!$B$13)*'Start Here'!$B$12,2))</f>
        <v/>
      </c>
      <c r="E85" s="26" t="str">
        <f aca="false">IF(A85="","",C85-D85)</f>
        <v/>
      </c>
      <c r="F85" s="11"/>
      <c r="G85" s="8"/>
      <c r="H85" s="26" t="str">
        <f aca="false">IF(A85="","",ROUND(MAX(0,F85-'Start Here'!$B$16)*'Start Here'!$B$15,2))</f>
        <v/>
      </c>
      <c r="I85" s="26" t="str">
        <f aca="false">IF(A85="","",G85-H85)</f>
        <v/>
      </c>
      <c r="J85" s="19" t="str">
        <f aca="false">IF(A85="","",IF(E85&gt;'Start Here'!$B$8,"SS over-withheld",IF(E85&lt;-'Start Here'!$B$8,"SS under-withheld",IF(ABS(I85)&gt;'Start Here'!$B$8,"Add'l Medicare off","OK"))))</f>
        <v/>
      </c>
    </row>
    <row r="86" customFormat="false" ht="15" hidden="false" customHeight="false" outlineLevel="0" collapsed="false">
      <c r="A86" s="5"/>
      <c r="B86" s="11"/>
      <c r="C86" s="8"/>
      <c r="D86" s="26" t="str">
        <f aca="false">IF(A86="","",ROUND(MIN(B86,'Start Here'!$B$13)*'Start Here'!$B$12,2))</f>
        <v/>
      </c>
      <c r="E86" s="26" t="str">
        <f aca="false">IF(A86="","",C86-D86)</f>
        <v/>
      </c>
      <c r="F86" s="11"/>
      <c r="G86" s="8"/>
      <c r="H86" s="26" t="str">
        <f aca="false">IF(A86="","",ROUND(MAX(0,F86-'Start Here'!$B$16)*'Start Here'!$B$15,2))</f>
        <v/>
      </c>
      <c r="I86" s="26" t="str">
        <f aca="false">IF(A86="","",G86-H86)</f>
        <v/>
      </c>
      <c r="J86" s="19" t="str">
        <f aca="false">IF(A86="","",IF(E86&gt;'Start Here'!$B$8,"SS over-withheld",IF(E86&lt;-'Start Here'!$B$8,"SS under-withheld",IF(ABS(I86)&gt;'Start Here'!$B$8,"Add'l Medicare off","OK"))))</f>
        <v/>
      </c>
    </row>
    <row r="87" customFormat="false" ht="15" hidden="false" customHeight="false" outlineLevel="0" collapsed="false">
      <c r="A87" s="5"/>
      <c r="B87" s="11"/>
      <c r="C87" s="8"/>
      <c r="D87" s="26" t="str">
        <f aca="false">IF(A87="","",ROUND(MIN(B87,'Start Here'!$B$13)*'Start Here'!$B$12,2))</f>
        <v/>
      </c>
      <c r="E87" s="26" t="str">
        <f aca="false">IF(A87="","",C87-D87)</f>
        <v/>
      </c>
      <c r="F87" s="11"/>
      <c r="G87" s="8"/>
      <c r="H87" s="26" t="str">
        <f aca="false">IF(A87="","",ROUND(MAX(0,F87-'Start Here'!$B$16)*'Start Here'!$B$15,2))</f>
        <v/>
      </c>
      <c r="I87" s="26" t="str">
        <f aca="false">IF(A87="","",G87-H87)</f>
        <v/>
      </c>
      <c r="J87" s="19" t="str">
        <f aca="false">IF(A87="","",IF(E87&gt;'Start Here'!$B$8,"SS over-withheld",IF(E87&lt;-'Start Here'!$B$8,"SS under-withheld",IF(ABS(I87)&gt;'Start Here'!$B$8,"Add'l Medicare off","OK"))))</f>
        <v/>
      </c>
    </row>
    <row r="88" customFormat="false" ht="15" hidden="false" customHeight="false" outlineLevel="0" collapsed="false">
      <c r="A88" s="5"/>
      <c r="B88" s="11"/>
      <c r="C88" s="8"/>
      <c r="D88" s="26" t="str">
        <f aca="false">IF(A88="","",ROUND(MIN(B88,'Start Here'!$B$13)*'Start Here'!$B$12,2))</f>
        <v/>
      </c>
      <c r="E88" s="26" t="str">
        <f aca="false">IF(A88="","",C88-D88)</f>
        <v/>
      </c>
      <c r="F88" s="11"/>
      <c r="G88" s="8"/>
      <c r="H88" s="26" t="str">
        <f aca="false">IF(A88="","",ROUND(MAX(0,F88-'Start Here'!$B$16)*'Start Here'!$B$15,2))</f>
        <v/>
      </c>
      <c r="I88" s="26" t="str">
        <f aca="false">IF(A88="","",G88-H88)</f>
        <v/>
      </c>
      <c r="J88" s="19" t="str">
        <f aca="false">IF(A88="","",IF(E88&gt;'Start Here'!$B$8,"SS over-withheld",IF(E88&lt;-'Start Here'!$B$8,"SS under-withheld",IF(ABS(I88)&gt;'Start Here'!$B$8,"Add'l Medicare off","OK"))))</f>
        <v/>
      </c>
    </row>
    <row r="89" customFormat="false" ht="15" hidden="false" customHeight="false" outlineLevel="0" collapsed="false">
      <c r="A89" s="5"/>
      <c r="B89" s="11"/>
      <c r="C89" s="8"/>
      <c r="D89" s="26" t="str">
        <f aca="false">IF(A89="","",ROUND(MIN(B89,'Start Here'!$B$13)*'Start Here'!$B$12,2))</f>
        <v/>
      </c>
      <c r="E89" s="26" t="str">
        <f aca="false">IF(A89="","",C89-D89)</f>
        <v/>
      </c>
      <c r="F89" s="11"/>
      <c r="G89" s="8"/>
      <c r="H89" s="26" t="str">
        <f aca="false">IF(A89="","",ROUND(MAX(0,F89-'Start Here'!$B$16)*'Start Here'!$B$15,2))</f>
        <v/>
      </c>
      <c r="I89" s="26" t="str">
        <f aca="false">IF(A89="","",G89-H89)</f>
        <v/>
      </c>
      <c r="J89" s="19" t="str">
        <f aca="false">IF(A89="","",IF(E89&gt;'Start Here'!$B$8,"SS over-withheld",IF(E89&lt;-'Start Here'!$B$8,"SS under-withheld",IF(ABS(I89)&gt;'Start Here'!$B$8,"Add'l Medicare off","OK"))))</f>
        <v/>
      </c>
    </row>
    <row r="90" customFormat="false" ht="15" hidden="false" customHeight="false" outlineLevel="0" collapsed="false">
      <c r="A90" s="5"/>
      <c r="B90" s="11"/>
      <c r="C90" s="8"/>
      <c r="D90" s="26" t="str">
        <f aca="false">IF(A90="","",ROUND(MIN(B90,'Start Here'!$B$13)*'Start Here'!$B$12,2))</f>
        <v/>
      </c>
      <c r="E90" s="26" t="str">
        <f aca="false">IF(A90="","",C90-D90)</f>
        <v/>
      </c>
      <c r="F90" s="11"/>
      <c r="G90" s="8"/>
      <c r="H90" s="26" t="str">
        <f aca="false">IF(A90="","",ROUND(MAX(0,F90-'Start Here'!$B$16)*'Start Here'!$B$15,2))</f>
        <v/>
      </c>
      <c r="I90" s="26" t="str">
        <f aca="false">IF(A90="","",G90-H90)</f>
        <v/>
      </c>
      <c r="J90" s="19" t="str">
        <f aca="false">IF(A90="","",IF(E90&gt;'Start Here'!$B$8,"SS over-withheld",IF(E90&lt;-'Start Here'!$B$8,"SS under-withheld",IF(ABS(I90)&gt;'Start Here'!$B$8,"Add'l Medicare off","OK"))))</f>
        <v/>
      </c>
    </row>
    <row r="91" customFormat="false" ht="15" hidden="false" customHeight="false" outlineLevel="0" collapsed="false">
      <c r="A91" s="5"/>
      <c r="B91" s="11"/>
      <c r="C91" s="8"/>
      <c r="D91" s="26" t="str">
        <f aca="false">IF(A91="","",ROUND(MIN(B91,'Start Here'!$B$13)*'Start Here'!$B$12,2))</f>
        <v/>
      </c>
      <c r="E91" s="26" t="str">
        <f aca="false">IF(A91="","",C91-D91)</f>
        <v/>
      </c>
      <c r="F91" s="11"/>
      <c r="G91" s="8"/>
      <c r="H91" s="26" t="str">
        <f aca="false">IF(A91="","",ROUND(MAX(0,F91-'Start Here'!$B$16)*'Start Here'!$B$15,2))</f>
        <v/>
      </c>
      <c r="I91" s="26" t="str">
        <f aca="false">IF(A91="","",G91-H91)</f>
        <v/>
      </c>
      <c r="J91" s="19" t="str">
        <f aca="false">IF(A91="","",IF(E91&gt;'Start Here'!$B$8,"SS over-withheld",IF(E91&lt;-'Start Here'!$B$8,"SS under-withheld",IF(ABS(I91)&gt;'Start Here'!$B$8,"Add'l Medicare off","OK"))))</f>
        <v/>
      </c>
    </row>
    <row r="92" customFormat="false" ht="15" hidden="false" customHeight="false" outlineLevel="0" collapsed="false">
      <c r="A92" s="5"/>
      <c r="B92" s="11"/>
      <c r="C92" s="8"/>
      <c r="D92" s="26" t="str">
        <f aca="false">IF(A92="","",ROUND(MIN(B92,'Start Here'!$B$13)*'Start Here'!$B$12,2))</f>
        <v/>
      </c>
      <c r="E92" s="26" t="str">
        <f aca="false">IF(A92="","",C92-D92)</f>
        <v/>
      </c>
      <c r="F92" s="11"/>
      <c r="G92" s="8"/>
      <c r="H92" s="26" t="str">
        <f aca="false">IF(A92="","",ROUND(MAX(0,F92-'Start Here'!$B$16)*'Start Here'!$B$15,2))</f>
        <v/>
      </c>
      <c r="I92" s="26" t="str">
        <f aca="false">IF(A92="","",G92-H92)</f>
        <v/>
      </c>
      <c r="J92" s="19" t="str">
        <f aca="false">IF(A92="","",IF(E92&gt;'Start Here'!$B$8,"SS over-withheld",IF(E92&lt;-'Start Here'!$B$8,"SS under-withheld",IF(ABS(I92)&gt;'Start Here'!$B$8,"Add'l Medicare off","OK"))))</f>
        <v/>
      </c>
    </row>
    <row r="93" customFormat="false" ht="15" hidden="false" customHeight="false" outlineLevel="0" collapsed="false">
      <c r="A93" s="5"/>
      <c r="B93" s="11"/>
      <c r="C93" s="8"/>
      <c r="D93" s="26" t="str">
        <f aca="false">IF(A93="","",ROUND(MIN(B93,'Start Here'!$B$13)*'Start Here'!$B$12,2))</f>
        <v/>
      </c>
      <c r="E93" s="26" t="str">
        <f aca="false">IF(A93="","",C93-D93)</f>
        <v/>
      </c>
      <c r="F93" s="11"/>
      <c r="G93" s="8"/>
      <c r="H93" s="26" t="str">
        <f aca="false">IF(A93="","",ROUND(MAX(0,F93-'Start Here'!$B$16)*'Start Here'!$B$15,2))</f>
        <v/>
      </c>
      <c r="I93" s="26" t="str">
        <f aca="false">IF(A93="","",G93-H93)</f>
        <v/>
      </c>
      <c r="J93" s="19" t="str">
        <f aca="false">IF(A93="","",IF(E93&gt;'Start Here'!$B$8,"SS over-withheld",IF(E93&lt;-'Start Here'!$B$8,"SS under-withheld",IF(ABS(I93)&gt;'Start Here'!$B$8,"Add'l Medicare off","OK"))))</f>
        <v/>
      </c>
    </row>
    <row r="94" customFormat="false" ht="15" hidden="false" customHeight="false" outlineLevel="0" collapsed="false">
      <c r="A94" s="5"/>
      <c r="B94" s="11"/>
      <c r="C94" s="8"/>
      <c r="D94" s="26" t="str">
        <f aca="false">IF(A94="","",ROUND(MIN(B94,'Start Here'!$B$13)*'Start Here'!$B$12,2))</f>
        <v/>
      </c>
      <c r="E94" s="26" t="str">
        <f aca="false">IF(A94="","",C94-D94)</f>
        <v/>
      </c>
      <c r="F94" s="11"/>
      <c r="G94" s="8"/>
      <c r="H94" s="26" t="str">
        <f aca="false">IF(A94="","",ROUND(MAX(0,F94-'Start Here'!$B$16)*'Start Here'!$B$15,2))</f>
        <v/>
      </c>
      <c r="I94" s="26" t="str">
        <f aca="false">IF(A94="","",G94-H94)</f>
        <v/>
      </c>
      <c r="J94" s="19" t="str">
        <f aca="false">IF(A94="","",IF(E94&gt;'Start Here'!$B$8,"SS over-withheld",IF(E94&lt;-'Start Here'!$B$8,"SS under-withheld",IF(ABS(I94)&gt;'Start Here'!$B$8,"Add'l Medicare off","OK"))))</f>
        <v/>
      </c>
    </row>
    <row r="95" customFormat="false" ht="15" hidden="false" customHeight="false" outlineLevel="0" collapsed="false">
      <c r="A95" s="5"/>
      <c r="B95" s="11"/>
      <c r="C95" s="8"/>
      <c r="D95" s="26" t="str">
        <f aca="false">IF(A95="","",ROUND(MIN(B95,'Start Here'!$B$13)*'Start Here'!$B$12,2))</f>
        <v/>
      </c>
      <c r="E95" s="26" t="str">
        <f aca="false">IF(A95="","",C95-D95)</f>
        <v/>
      </c>
      <c r="F95" s="11"/>
      <c r="G95" s="8"/>
      <c r="H95" s="26" t="str">
        <f aca="false">IF(A95="","",ROUND(MAX(0,F95-'Start Here'!$B$16)*'Start Here'!$B$15,2))</f>
        <v/>
      </c>
      <c r="I95" s="26" t="str">
        <f aca="false">IF(A95="","",G95-H95)</f>
        <v/>
      </c>
      <c r="J95" s="19" t="str">
        <f aca="false">IF(A95="","",IF(E95&gt;'Start Here'!$B$8,"SS over-withheld",IF(E95&lt;-'Start Here'!$B$8,"SS under-withheld",IF(ABS(I95)&gt;'Start Here'!$B$8,"Add'l Medicare off","OK"))))</f>
        <v/>
      </c>
    </row>
    <row r="96" customFormat="false" ht="15" hidden="false" customHeight="false" outlineLevel="0" collapsed="false">
      <c r="A96" s="5"/>
      <c r="B96" s="11"/>
      <c r="C96" s="8"/>
      <c r="D96" s="26" t="str">
        <f aca="false">IF(A96="","",ROUND(MIN(B96,'Start Here'!$B$13)*'Start Here'!$B$12,2))</f>
        <v/>
      </c>
      <c r="E96" s="26" t="str">
        <f aca="false">IF(A96="","",C96-D96)</f>
        <v/>
      </c>
      <c r="F96" s="11"/>
      <c r="G96" s="8"/>
      <c r="H96" s="26" t="str">
        <f aca="false">IF(A96="","",ROUND(MAX(0,F96-'Start Here'!$B$16)*'Start Here'!$B$15,2))</f>
        <v/>
      </c>
      <c r="I96" s="26" t="str">
        <f aca="false">IF(A96="","",G96-H96)</f>
        <v/>
      </c>
      <c r="J96" s="19" t="str">
        <f aca="false">IF(A96="","",IF(E96&gt;'Start Here'!$B$8,"SS over-withheld",IF(E96&lt;-'Start Here'!$B$8,"SS under-withheld",IF(ABS(I96)&gt;'Start Here'!$B$8,"Add'l Medicare off","OK"))))</f>
        <v/>
      </c>
    </row>
    <row r="97" customFormat="false" ht="15" hidden="false" customHeight="false" outlineLevel="0" collapsed="false">
      <c r="A97" s="5"/>
      <c r="B97" s="11"/>
      <c r="C97" s="8"/>
      <c r="D97" s="26" t="str">
        <f aca="false">IF(A97="","",ROUND(MIN(B97,'Start Here'!$B$13)*'Start Here'!$B$12,2))</f>
        <v/>
      </c>
      <c r="E97" s="26" t="str">
        <f aca="false">IF(A97="","",C97-D97)</f>
        <v/>
      </c>
      <c r="F97" s="11"/>
      <c r="G97" s="8"/>
      <c r="H97" s="26" t="str">
        <f aca="false">IF(A97="","",ROUND(MAX(0,F97-'Start Here'!$B$16)*'Start Here'!$B$15,2))</f>
        <v/>
      </c>
      <c r="I97" s="26" t="str">
        <f aca="false">IF(A97="","",G97-H97)</f>
        <v/>
      </c>
      <c r="J97" s="19" t="str">
        <f aca="false">IF(A97="","",IF(E97&gt;'Start Here'!$B$8,"SS over-withheld",IF(E97&lt;-'Start Here'!$B$8,"SS under-withheld",IF(ABS(I97)&gt;'Start Here'!$B$8,"Add'l Medicare off","OK"))))</f>
        <v/>
      </c>
    </row>
    <row r="98" customFormat="false" ht="15" hidden="false" customHeight="false" outlineLevel="0" collapsed="false">
      <c r="A98" s="5"/>
      <c r="B98" s="11"/>
      <c r="C98" s="8"/>
      <c r="D98" s="26" t="str">
        <f aca="false">IF(A98="","",ROUND(MIN(B98,'Start Here'!$B$13)*'Start Here'!$B$12,2))</f>
        <v/>
      </c>
      <c r="E98" s="26" t="str">
        <f aca="false">IF(A98="","",C98-D98)</f>
        <v/>
      </c>
      <c r="F98" s="11"/>
      <c r="G98" s="8"/>
      <c r="H98" s="26" t="str">
        <f aca="false">IF(A98="","",ROUND(MAX(0,F98-'Start Here'!$B$16)*'Start Here'!$B$15,2))</f>
        <v/>
      </c>
      <c r="I98" s="26" t="str">
        <f aca="false">IF(A98="","",G98-H98)</f>
        <v/>
      </c>
      <c r="J98" s="19" t="str">
        <f aca="false">IF(A98="","",IF(E98&gt;'Start Here'!$B$8,"SS over-withheld",IF(E98&lt;-'Start Here'!$B$8,"SS under-withheld",IF(ABS(I98)&gt;'Start Here'!$B$8,"Add'l Medicare off","OK"))))</f>
        <v/>
      </c>
    </row>
    <row r="99" customFormat="false" ht="15" hidden="false" customHeight="false" outlineLevel="0" collapsed="false">
      <c r="A99" s="5"/>
      <c r="B99" s="11"/>
      <c r="C99" s="8"/>
      <c r="D99" s="26" t="str">
        <f aca="false">IF(A99="","",ROUND(MIN(B99,'Start Here'!$B$13)*'Start Here'!$B$12,2))</f>
        <v/>
      </c>
      <c r="E99" s="26" t="str">
        <f aca="false">IF(A99="","",C99-D99)</f>
        <v/>
      </c>
      <c r="F99" s="11"/>
      <c r="G99" s="8"/>
      <c r="H99" s="26" t="str">
        <f aca="false">IF(A99="","",ROUND(MAX(0,F99-'Start Here'!$B$16)*'Start Here'!$B$15,2))</f>
        <v/>
      </c>
      <c r="I99" s="26" t="str">
        <f aca="false">IF(A99="","",G99-H99)</f>
        <v/>
      </c>
      <c r="J99" s="19" t="str">
        <f aca="false">IF(A99="","",IF(E99&gt;'Start Here'!$B$8,"SS over-withheld",IF(E99&lt;-'Start Here'!$B$8,"SS under-withheld",IF(ABS(I99)&gt;'Start Here'!$B$8,"Add'l Medicare off","OK"))))</f>
        <v/>
      </c>
    </row>
    <row r="100" customFormat="false" ht="15" hidden="false" customHeight="false" outlineLevel="0" collapsed="false">
      <c r="A100" s="5"/>
      <c r="B100" s="11"/>
      <c r="C100" s="8"/>
      <c r="D100" s="26" t="str">
        <f aca="false">IF(A100="","",ROUND(MIN(B100,'Start Here'!$B$13)*'Start Here'!$B$12,2))</f>
        <v/>
      </c>
      <c r="E100" s="26" t="str">
        <f aca="false">IF(A100="","",C100-D100)</f>
        <v/>
      </c>
      <c r="F100" s="11"/>
      <c r="G100" s="8"/>
      <c r="H100" s="26" t="str">
        <f aca="false">IF(A100="","",ROUND(MAX(0,F100-'Start Here'!$B$16)*'Start Here'!$B$15,2))</f>
        <v/>
      </c>
      <c r="I100" s="26" t="str">
        <f aca="false">IF(A100="","",G100-H100)</f>
        <v/>
      </c>
      <c r="J100" s="19" t="str">
        <f aca="false">IF(A100="","",IF(E100&gt;'Start Here'!$B$8,"SS over-withheld",IF(E100&lt;-'Start Here'!$B$8,"SS under-withheld",IF(ABS(I100)&gt;'Start Here'!$B$8,"Add'l Medicare off","OK"))))</f>
        <v/>
      </c>
    </row>
    <row r="101" customFormat="false" ht="15" hidden="false" customHeight="false" outlineLevel="0" collapsed="false">
      <c r="A101" s="5"/>
      <c r="B101" s="11"/>
      <c r="C101" s="8"/>
      <c r="D101" s="26" t="str">
        <f aca="false">IF(A101="","",ROUND(MIN(B101,'Start Here'!$B$13)*'Start Here'!$B$12,2))</f>
        <v/>
      </c>
      <c r="E101" s="26" t="str">
        <f aca="false">IF(A101="","",C101-D101)</f>
        <v/>
      </c>
      <c r="F101" s="11"/>
      <c r="G101" s="8"/>
      <c r="H101" s="26" t="str">
        <f aca="false">IF(A101="","",ROUND(MAX(0,F101-'Start Here'!$B$16)*'Start Here'!$B$15,2))</f>
        <v/>
      </c>
      <c r="I101" s="26" t="str">
        <f aca="false">IF(A101="","",G101-H101)</f>
        <v/>
      </c>
      <c r="J101" s="19" t="str">
        <f aca="false">IF(A101="","",IF(E101&gt;'Start Here'!$B$8,"SS over-withheld",IF(E101&lt;-'Start Here'!$B$8,"SS under-withheld",IF(ABS(I101)&gt;'Start Here'!$B$8,"Add'l Medicare off","OK"))))</f>
        <v/>
      </c>
    </row>
    <row r="102" customFormat="false" ht="15" hidden="false" customHeight="false" outlineLevel="0" collapsed="false">
      <c r="A102" s="5"/>
      <c r="B102" s="11"/>
      <c r="C102" s="8"/>
      <c r="D102" s="26" t="str">
        <f aca="false">IF(A102="","",ROUND(MIN(B102,'Start Here'!$B$13)*'Start Here'!$B$12,2))</f>
        <v/>
      </c>
      <c r="E102" s="26" t="str">
        <f aca="false">IF(A102="","",C102-D102)</f>
        <v/>
      </c>
      <c r="F102" s="11"/>
      <c r="G102" s="8"/>
      <c r="H102" s="26" t="str">
        <f aca="false">IF(A102="","",ROUND(MAX(0,F102-'Start Here'!$B$16)*'Start Here'!$B$15,2))</f>
        <v/>
      </c>
      <c r="I102" s="26" t="str">
        <f aca="false">IF(A102="","",G102-H102)</f>
        <v/>
      </c>
      <c r="J102" s="19" t="str">
        <f aca="false">IF(A102="","",IF(E102&gt;'Start Here'!$B$8,"SS over-withheld",IF(E102&lt;-'Start Here'!$B$8,"SS under-withheld",IF(ABS(I102)&gt;'Start Here'!$B$8,"Add'l Medicare off","OK"))))</f>
        <v/>
      </c>
    </row>
    <row r="103" customFormat="false" ht="15" hidden="false" customHeight="false" outlineLevel="0" collapsed="false">
      <c r="A103" s="5"/>
      <c r="B103" s="11"/>
      <c r="C103" s="8"/>
      <c r="D103" s="26" t="str">
        <f aca="false">IF(A103="","",ROUND(MIN(B103,'Start Here'!$B$13)*'Start Here'!$B$12,2))</f>
        <v/>
      </c>
      <c r="E103" s="26" t="str">
        <f aca="false">IF(A103="","",C103-D103)</f>
        <v/>
      </c>
      <c r="F103" s="11"/>
      <c r="G103" s="8"/>
      <c r="H103" s="26" t="str">
        <f aca="false">IF(A103="","",ROUND(MAX(0,F103-'Start Here'!$B$16)*'Start Here'!$B$15,2))</f>
        <v/>
      </c>
      <c r="I103" s="26" t="str">
        <f aca="false">IF(A103="","",G103-H103)</f>
        <v/>
      </c>
      <c r="J103" s="19" t="str">
        <f aca="false">IF(A103="","",IF(E103&gt;'Start Here'!$B$8,"SS over-withheld",IF(E103&lt;-'Start Here'!$B$8,"SS under-withheld",IF(ABS(I103)&gt;'Start Here'!$B$8,"Add'l Medicare off","OK"))))</f>
        <v/>
      </c>
    </row>
    <row r="104" customFormat="false" ht="15" hidden="false" customHeight="false" outlineLevel="0" collapsed="false">
      <c r="A104" s="5"/>
      <c r="B104" s="11"/>
      <c r="C104" s="8"/>
      <c r="D104" s="26" t="str">
        <f aca="false">IF(A104="","",ROUND(MIN(B104,'Start Here'!$B$13)*'Start Here'!$B$12,2))</f>
        <v/>
      </c>
      <c r="E104" s="26" t="str">
        <f aca="false">IF(A104="","",C104-D104)</f>
        <v/>
      </c>
      <c r="F104" s="11"/>
      <c r="G104" s="8"/>
      <c r="H104" s="26" t="str">
        <f aca="false">IF(A104="","",ROUND(MAX(0,F104-'Start Here'!$B$16)*'Start Here'!$B$15,2))</f>
        <v/>
      </c>
      <c r="I104" s="26" t="str">
        <f aca="false">IF(A104="","",G104-H104)</f>
        <v/>
      </c>
      <c r="J104" s="19" t="str">
        <f aca="false">IF(A104="","",IF(E104&gt;'Start Here'!$B$8,"SS over-withheld",IF(E104&lt;-'Start Here'!$B$8,"SS under-withheld",IF(ABS(I104)&gt;'Start Here'!$B$8,"Add'l Medicare off","OK"))))</f>
        <v/>
      </c>
    </row>
    <row r="105" customFormat="false" ht="15" hidden="false" customHeight="false" outlineLevel="0" collapsed="false">
      <c r="A105" s="5"/>
      <c r="B105" s="11"/>
      <c r="C105" s="8"/>
      <c r="D105" s="26" t="str">
        <f aca="false">IF(A105="","",ROUND(MIN(B105,'Start Here'!$B$13)*'Start Here'!$B$12,2))</f>
        <v/>
      </c>
      <c r="E105" s="26" t="str">
        <f aca="false">IF(A105="","",C105-D105)</f>
        <v/>
      </c>
      <c r="F105" s="11"/>
      <c r="G105" s="8"/>
      <c r="H105" s="26" t="str">
        <f aca="false">IF(A105="","",ROUND(MAX(0,F105-'Start Here'!$B$16)*'Start Here'!$B$15,2))</f>
        <v/>
      </c>
      <c r="I105" s="26" t="str">
        <f aca="false">IF(A105="","",G105-H105)</f>
        <v/>
      </c>
      <c r="J105" s="19" t="str">
        <f aca="false">IF(A105="","",IF(E105&gt;'Start Here'!$B$8,"SS over-withheld",IF(E105&lt;-'Start Here'!$B$8,"SS under-withheld",IF(ABS(I105)&gt;'Start Here'!$B$8,"Add'l Medicare off","OK"))))</f>
        <v/>
      </c>
    </row>
    <row r="106" customFormat="false" ht="15" hidden="false" customHeight="false" outlineLevel="0" collapsed="false">
      <c r="A106" s="5"/>
      <c r="B106" s="11"/>
      <c r="C106" s="8"/>
      <c r="D106" s="26" t="str">
        <f aca="false">IF(A106="","",ROUND(MIN(B106,'Start Here'!$B$13)*'Start Here'!$B$12,2))</f>
        <v/>
      </c>
      <c r="E106" s="26" t="str">
        <f aca="false">IF(A106="","",C106-D106)</f>
        <v/>
      </c>
      <c r="F106" s="11"/>
      <c r="G106" s="8"/>
      <c r="H106" s="26" t="str">
        <f aca="false">IF(A106="","",ROUND(MAX(0,F106-'Start Here'!$B$16)*'Start Here'!$B$15,2))</f>
        <v/>
      </c>
      <c r="I106" s="26" t="str">
        <f aca="false">IF(A106="","",G106-H106)</f>
        <v/>
      </c>
      <c r="J106" s="19" t="str">
        <f aca="false">IF(A106="","",IF(E106&gt;'Start Here'!$B$8,"SS over-withheld",IF(E106&lt;-'Start Here'!$B$8,"SS under-withheld",IF(ABS(I106)&gt;'Start Here'!$B$8,"Add'l Medicare off","OK"))))</f>
        <v/>
      </c>
    </row>
    <row r="107" customFormat="false" ht="15" hidden="false" customHeight="false" outlineLevel="0" collapsed="false">
      <c r="A107" s="5"/>
      <c r="B107" s="11"/>
      <c r="C107" s="8"/>
      <c r="D107" s="26" t="str">
        <f aca="false">IF(A107="","",ROUND(MIN(B107,'Start Here'!$B$13)*'Start Here'!$B$12,2))</f>
        <v/>
      </c>
      <c r="E107" s="26" t="str">
        <f aca="false">IF(A107="","",C107-D107)</f>
        <v/>
      </c>
      <c r="F107" s="11"/>
      <c r="G107" s="8"/>
      <c r="H107" s="26" t="str">
        <f aca="false">IF(A107="","",ROUND(MAX(0,F107-'Start Here'!$B$16)*'Start Here'!$B$15,2))</f>
        <v/>
      </c>
      <c r="I107" s="26" t="str">
        <f aca="false">IF(A107="","",G107-H107)</f>
        <v/>
      </c>
      <c r="J107" s="19" t="str">
        <f aca="false">IF(A107="","",IF(E107&gt;'Start Here'!$B$8,"SS over-withheld",IF(E107&lt;-'Start Here'!$B$8,"SS under-withheld",IF(ABS(I107)&gt;'Start Here'!$B$8,"Add'l Medicare off","OK"))))</f>
        <v/>
      </c>
    </row>
    <row r="108" customFormat="false" ht="15" hidden="false" customHeight="false" outlineLevel="0" collapsed="false">
      <c r="A108" s="5"/>
      <c r="B108" s="11"/>
      <c r="C108" s="8"/>
      <c r="D108" s="26" t="str">
        <f aca="false">IF(A108="","",ROUND(MIN(B108,'Start Here'!$B$13)*'Start Here'!$B$12,2))</f>
        <v/>
      </c>
      <c r="E108" s="26" t="str">
        <f aca="false">IF(A108="","",C108-D108)</f>
        <v/>
      </c>
      <c r="F108" s="11"/>
      <c r="G108" s="8"/>
      <c r="H108" s="26" t="str">
        <f aca="false">IF(A108="","",ROUND(MAX(0,F108-'Start Here'!$B$16)*'Start Here'!$B$15,2))</f>
        <v/>
      </c>
      <c r="I108" s="26" t="str">
        <f aca="false">IF(A108="","",G108-H108)</f>
        <v/>
      </c>
      <c r="J108" s="19" t="str">
        <f aca="false">IF(A108="","",IF(E108&gt;'Start Here'!$B$8,"SS over-withheld",IF(E108&lt;-'Start Here'!$B$8,"SS under-withheld",IF(ABS(I108)&gt;'Start Here'!$B$8,"Add'l Medicare off","OK"))))</f>
        <v/>
      </c>
    </row>
    <row r="109" customFormat="false" ht="15" hidden="false" customHeight="false" outlineLevel="0" collapsed="false">
      <c r="A109" s="5"/>
      <c r="B109" s="11"/>
      <c r="C109" s="8"/>
      <c r="D109" s="26" t="str">
        <f aca="false">IF(A109="","",ROUND(MIN(B109,'Start Here'!$B$13)*'Start Here'!$B$12,2))</f>
        <v/>
      </c>
      <c r="E109" s="26" t="str">
        <f aca="false">IF(A109="","",C109-D109)</f>
        <v/>
      </c>
      <c r="F109" s="11"/>
      <c r="G109" s="8"/>
      <c r="H109" s="26" t="str">
        <f aca="false">IF(A109="","",ROUND(MAX(0,F109-'Start Here'!$B$16)*'Start Here'!$B$15,2))</f>
        <v/>
      </c>
      <c r="I109" s="26" t="str">
        <f aca="false">IF(A109="","",G109-H109)</f>
        <v/>
      </c>
      <c r="J109" s="19" t="str">
        <f aca="false">IF(A109="","",IF(E109&gt;'Start Here'!$B$8,"SS over-withheld",IF(E109&lt;-'Start Here'!$B$8,"SS under-withheld",IF(ABS(I109)&gt;'Start Here'!$B$8,"Add'l Medicare off","OK"))))</f>
        <v/>
      </c>
    </row>
    <row r="110" customFormat="false" ht="15" hidden="false" customHeight="false" outlineLevel="0" collapsed="false">
      <c r="A110" s="5"/>
      <c r="B110" s="11"/>
      <c r="C110" s="8"/>
      <c r="D110" s="26" t="str">
        <f aca="false">IF(A110="","",ROUND(MIN(B110,'Start Here'!$B$13)*'Start Here'!$B$12,2))</f>
        <v/>
      </c>
      <c r="E110" s="26" t="str">
        <f aca="false">IF(A110="","",C110-D110)</f>
        <v/>
      </c>
      <c r="F110" s="11"/>
      <c r="G110" s="8"/>
      <c r="H110" s="26" t="str">
        <f aca="false">IF(A110="","",ROUND(MAX(0,F110-'Start Here'!$B$16)*'Start Here'!$B$15,2))</f>
        <v/>
      </c>
      <c r="I110" s="26" t="str">
        <f aca="false">IF(A110="","",G110-H110)</f>
        <v/>
      </c>
      <c r="J110" s="19" t="str">
        <f aca="false">IF(A110="","",IF(E110&gt;'Start Here'!$B$8,"SS over-withheld",IF(E110&lt;-'Start Here'!$B$8,"SS under-withheld",IF(ABS(I110)&gt;'Start Here'!$B$8,"Add'l Medicare off","OK"))))</f>
        <v/>
      </c>
    </row>
    <row r="111" customFormat="false" ht="15" hidden="false" customHeight="false" outlineLevel="0" collapsed="false">
      <c r="A111" s="5"/>
      <c r="B111" s="11"/>
      <c r="C111" s="8"/>
      <c r="D111" s="26" t="str">
        <f aca="false">IF(A111="","",ROUND(MIN(B111,'Start Here'!$B$13)*'Start Here'!$B$12,2))</f>
        <v/>
      </c>
      <c r="E111" s="26" t="str">
        <f aca="false">IF(A111="","",C111-D111)</f>
        <v/>
      </c>
      <c r="F111" s="11"/>
      <c r="G111" s="8"/>
      <c r="H111" s="26" t="str">
        <f aca="false">IF(A111="","",ROUND(MAX(0,F111-'Start Here'!$B$16)*'Start Here'!$B$15,2))</f>
        <v/>
      </c>
      <c r="I111" s="26" t="str">
        <f aca="false">IF(A111="","",G111-H111)</f>
        <v/>
      </c>
      <c r="J111" s="19" t="str">
        <f aca="false">IF(A111="","",IF(E111&gt;'Start Here'!$B$8,"SS over-withheld",IF(E111&lt;-'Start Here'!$B$8,"SS under-withheld",IF(ABS(I111)&gt;'Start Here'!$B$8,"Add'l Medicare off","OK"))))</f>
        <v/>
      </c>
    </row>
    <row r="112" customFormat="false" ht="15" hidden="false" customHeight="false" outlineLevel="0" collapsed="false">
      <c r="A112" s="5"/>
      <c r="B112" s="11"/>
      <c r="C112" s="8"/>
      <c r="D112" s="26" t="str">
        <f aca="false">IF(A112="","",ROUND(MIN(B112,'Start Here'!$B$13)*'Start Here'!$B$12,2))</f>
        <v/>
      </c>
      <c r="E112" s="26" t="str">
        <f aca="false">IF(A112="","",C112-D112)</f>
        <v/>
      </c>
      <c r="F112" s="11"/>
      <c r="G112" s="8"/>
      <c r="H112" s="26" t="str">
        <f aca="false">IF(A112="","",ROUND(MAX(0,F112-'Start Here'!$B$16)*'Start Here'!$B$15,2))</f>
        <v/>
      </c>
      <c r="I112" s="26" t="str">
        <f aca="false">IF(A112="","",G112-H112)</f>
        <v/>
      </c>
      <c r="J112" s="19" t="str">
        <f aca="false">IF(A112="","",IF(E112&gt;'Start Here'!$B$8,"SS over-withheld",IF(E112&lt;-'Start Here'!$B$8,"SS under-withheld",IF(ABS(I112)&gt;'Start Here'!$B$8,"Add'l Medicare off","OK"))))</f>
        <v/>
      </c>
    </row>
    <row r="113" customFormat="false" ht="15" hidden="false" customHeight="false" outlineLevel="0" collapsed="false">
      <c r="A113" s="5"/>
      <c r="B113" s="11"/>
      <c r="C113" s="8"/>
      <c r="D113" s="26" t="str">
        <f aca="false">IF(A113="","",ROUND(MIN(B113,'Start Here'!$B$13)*'Start Here'!$B$12,2))</f>
        <v/>
      </c>
      <c r="E113" s="26" t="str">
        <f aca="false">IF(A113="","",C113-D113)</f>
        <v/>
      </c>
      <c r="F113" s="11"/>
      <c r="G113" s="8"/>
      <c r="H113" s="26" t="str">
        <f aca="false">IF(A113="","",ROUND(MAX(0,F113-'Start Here'!$B$16)*'Start Here'!$B$15,2))</f>
        <v/>
      </c>
      <c r="I113" s="26" t="str">
        <f aca="false">IF(A113="","",G113-H113)</f>
        <v/>
      </c>
      <c r="J113" s="19" t="str">
        <f aca="false">IF(A113="","",IF(E113&gt;'Start Here'!$B$8,"SS over-withheld",IF(E113&lt;-'Start Here'!$B$8,"SS under-withheld",IF(ABS(I113)&gt;'Start Here'!$B$8,"Add'l Medicare off","OK"))))</f>
        <v/>
      </c>
    </row>
    <row r="114" customFormat="false" ht="15" hidden="false" customHeight="false" outlineLevel="0" collapsed="false">
      <c r="A114" s="5"/>
      <c r="B114" s="11"/>
      <c r="C114" s="8"/>
      <c r="D114" s="26" t="str">
        <f aca="false">IF(A114="","",ROUND(MIN(B114,'Start Here'!$B$13)*'Start Here'!$B$12,2))</f>
        <v/>
      </c>
      <c r="E114" s="26" t="str">
        <f aca="false">IF(A114="","",C114-D114)</f>
        <v/>
      </c>
      <c r="F114" s="11"/>
      <c r="G114" s="8"/>
      <c r="H114" s="26" t="str">
        <f aca="false">IF(A114="","",ROUND(MAX(0,F114-'Start Here'!$B$16)*'Start Here'!$B$15,2))</f>
        <v/>
      </c>
      <c r="I114" s="26" t="str">
        <f aca="false">IF(A114="","",G114-H114)</f>
        <v/>
      </c>
      <c r="J114" s="19" t="str">
        <f aca="false">IF(A114="","",IF(E114&gt;'Start Here'!$B$8,"SS over-withheld",IF(E114&lt;-'Start Here'!$B$8,"SS under-withheld",IF(ABS(I114)&gt;'Start Here'!$B$8,"Add'l Medicare off","OK"))))</f>
        <v/>
      </c>
    </row>
    <row r="115" customFormat="false" ht="15" hidden="false" customHeight="false" outlineLevel="0" collapsed="false">
      <c r="A115" s="5"/>
      <c r="B115" s="11"/>
      <c r="C115" s="8"/>
      <c r="D115" s="26" t="str">
        <f aca="false">IF(A115="","",ROUND(MIN(B115,'Start Here'!$B$13)*'Start Here'!$B$12,2))</f>
        <v/>
      </c>
      <c r="E115" s="26" t="str">
        <f aca="false">IF(A115="","",C115-D115)</f>
        <v/>
      </c>
      <c r="F115" s="11"/>
      <c r="G115" s="8"/>
      <c r="H115" s="26" t="str">
        <f aca="false">IF(A115="","",ROUND(MAX(0,F115-'Start Here'!$B$16)*'Start Here'!$B$15,2))</f>
        <v/>
      </c>
      <c r="I115" s="26" t="str">
        <f aca="false">IF(A115="","",G115-H115)</f>
        <v/>
      </c>
      <c r="J115" s="19" t="str">
        <f aca="false">IF(A115="","",IF(E115&gt;'Start Here'!$B$8,"SS over-withheld",IF(E115&lt;-'Start Here'!$B$8,"SS under-withheld",IF(ABS(I115)&gt;'Start Here'!$B$8,"Add'l Medicare off","OK"))))</f>
        <v/>
      </c>
    </row>
    <row r="116" customFormat="false" ht="15" hidden="false" customHeight="false" outlineLevel="0" collapsed="false">
      <c r="A116" s="5"/>
      <c r="B116" s="11"/>
      <c r="C116" s="8"/>
      <c r="D116" s="26" t="str">
        <f aca="false">IF(A116="","",ROUND(MIN(B116,'Start Here'!$B$13)*'Start Here'!$B$12,2))</f>
        <v/>
      </c>
      <c r="E116" s="26" t="str">
        <f aca="false">IF(A116="","",C116-D116)</f>
        <v/>
      </c>
      <c r="F116" s="11"/>
      <c r="G116" s="8"/>
      <c r="H116" s="26" t="str">
        <f aca="false">IF(A116="","",ROUND(MAX(0,F116-'Start Here'!$B$16)*'Start Here'!$B$15,2))</f>
        <v/>
      </c>
      <c r="I116" s="26" t="str">
        <f aca="false">IF(A116="","",G116-H116)</f>
        <v/>
      </c>
      <c r="J116" s="19" t="str">
        <f aca="false">IF(A116="","",IF(E116&gt;'Start Here'!$B$8,"SS over-withheld",IF(E116&lt;-'Start Here'!$B$8,"SS under-withheld",IF(ABS(I116)&gt;'Start Here'!$B$8,"Add'l Medicare off","OK"))))</f>
        <v/>
      </c>
    </row>
    <row r="117" customFormat="false" ht="15" hidden="false" customHeight="false" outlineLevel="0" collapsed="false">
      <c r="A117" s="5"/>
      <c r="B117" s="11"/>
      <c r="C117" s="8"/>
      <c r="D117" s="26" t="str">
        <f aca="false">IF(A117="","",ROUND(MIN(B117,'Start Here'!$B$13)*'Start Here'!$B$12,2))</f>
        <v/>
      </c>
      <c r="E117" s="26" t="str">
        <f aca="false">IF(A117="","",C117-D117)</f>
        <v/>
      </c>
      <c r="F117" s="11"/>
      <c r="G117" s="8"/>
      <c r="H117" s="26" t="str">
        <f aca="false">IF(A117="","",ROUND(MAX(0,F117-'Start Here'!$B$16)*'Start Here'!$B$15,2))</f>
        <v/>
      </c>
      <c r="I117" s="26" t="str">
        <f aca="false">IF(A117="","",G117-H117)</f>
        <v/>
      </c>
      <c r="J117" s="19" t="str">
        <f aca="false">IF(A117="","",IF(E117&gt;'Start Here'!$B$8,"SS over-withheld",IF(E117&lt;-'Start Here'!$B$8,"SS under-withheld",IF(ABS(I117)&gt;'Start Here'!$B$8,"Add'l Medicare off","OK"))))</f>
        <v/>
      </c>
    </row>
    <row r="118" customFormat="false" ht="15" hidden="false" customHeight="false" outlineLevel="0" collapsed="false">
      <c r="A118" s="5"/>
      <c r="B118" s="11"/>
      <c r="C118" s="8"/>
      <c r="D118" s="26" t="str">
        <f aca="false">IF(A118="","",ROUND(MIN(B118,'Start Here'!$B$13)*'Start Here'!$B$12,2))</f>
        <v/>
      </c>
      <c r="E118" s="26" t="str">
        <f aca="false">IF(A118="","",C118-D118)</f>
        <v/>
      </c>
      <c r="F118" s="11"/>
      <c r="G118" s="8"/>
      <c r="H118" s="26" t="str">
        <f aca="false">IF(A118="","",ROUND(MAX(0,F118-'Start Here'!$B$16)*'Start Here'!$B$15,2))</f>
        <v/>
      </c>
      <c r="I118" s="26" t="str">
        <f aca="false">IF(A118="","",G118-H118)</f>
        <v/>
      </c>
      <c r="J118" s="19" t="str">
        <f aca="false">IF(A118="","",IF(E118&gt;'Start Here'!$B$8,"SS over-withheld",IF(E118&lt;-'Start Here'!$B$8,"SS under-withheld",IF(ABS(I118)&gt;'Start Here'!$B$8,"Add'l Medicare off","OK"))))</f>
        <v/>
      </c>
    </row>
    <row r="119" customFormat="false" ht="15" hidden="false" customHeight="false" outlineLevel="0" collapsed="false">
      <c r="A119" s="5"/>
      <c r="B119" s="11"/>
      <c r="C119" s="8"/>
      <c r="D119" s="26" t="str">
        <f aca="false">IF(A119="","",ROUND(MIN(B119,'Start Here'!$B$13)*'Start Here'!$B$12,2))</f>
        <v/>
      </c>
      <c r="E119" s="26" t="str">
        <f aca="false">IF(A119="","",C119-D119)</f>
        <v/>
      </c>
      <c r="F119" s="11"/>
      <c r="G119" s="8"/>
      <c r="H119" s="26" t="str">
        <f aca="false">IF(A119="","",ROUND(MAX(0,F119-'Start Here'!$B$16)*'Start Here'!$B$15,2))</f>
        <v/>
      </c>
      <c r="I119" s="26" t="str">
        <f aca="false">IF(A119="","",G119-H119)</f>
        <v/>
      </c>
      <c r="J119" s="19" t="str">
        <f aca="false">IF(A119="","",IF(E119&gt;'Start Here'!$B$8,"SS over-withheld",IF(E119&lt;-'Start Here'!$B$8,"SS under-withheld",IF(ABS(I119)&gt;'Start Here'!$B$8,"Add'l Medicare off","OK"))))</f>
        <v/>
      </c>
    </row>
    <row r="120" customFormat="false" ht="15" hidden="false" customHeight="false" outlineLevel="0" collapsed="false">
      <c r="A120" s="5"/>
      <c r="B120" s="11"/>
      <c r="C120" s="8"/>
      <c r="D120" s="26" t="str">
        <f aca="false">IF(A120="","",ROUND(MIN(B120,'Start Here'!$B$13)*'Start Here'!$B$12,2))</f>
        <v/>
      </c>
      <c r="E120" s="26" t="str">
        <f aca="false">IF(A120="","",C120-D120)</f>
        <v/>
      </c>
      <c r="F120" s="11"/>
      <c r="G120" s="8"/>
      <c r="H120" s="26" t="str">
        <f aca="false">IF(A120="","",ROUND(MAX(0,F120-'Start Here'!$B$16)*'Start Here'!$B$15,2))</f>
        <v/>
      </c>
      <c r="I120" s="26" t="str">
        <f aca="false">IF(A120="","",G120-H120)</f>
        <v/>
      </c>
      <c r="J120" s="19" t="str">
        <f aca="false">IF(A120="","",IF(E120&gt;'Start Here'!$B$8,"SS over-withheld",IF(E120&lt;-'Start Here'!$B$8,"SS under-withheld",IF(ABS(I120)&gt;'Start Here'!$B$8,"Add'l Medicare off","OK"))))</f>
        <v/>
      </c>
    </row>
    <row r="121" customFormat="false" ht="15" hidden="false" customHeight="false" outlineLevel="0" collapsed="false">
      <c r="A121" s="5"/>
      <c r="B121" s="11"/>
      <c r="C121" s="8"/>
      <c r="D121" s="26" t="str">
        <f aca="false">IF(A121="","",ROUND(MIN(B121,'Start Here'!$B$13)*'Start Here'!$B$12,2))</f>
        <v/>
      </c>
      <c r="E121" s="26" t="str">
        <f aca="false">IF(A121="","",C121-D121)</f>
        <v/>
      </c>
      <c r="F121" s="11"/>
      <c r="G121" s="8"/>
      <c r="H121" s="26" t="str">
        <f aca="false">IF(A121="","",ROUND(MAX(0,F121-'Start Here'!$B$16)*'Start Here'!$B$15,2))</f>
        <v/>
      </c>
      <c r="I121" s="26" t="str">
        <f aca="false">IF(A121="","",G121-H121)</f>
        <v/>
      </c>
      <c r="J121" s="19" t="str">
        <f aca="false">IF(A121="","",IF(E121&gt;'Start Here'!$B$8,"SS over-withheld",IF(E121&lt;-'Start Here'!$B$8,"SS under-withheld",IF(ABS(I121)&gt;'Start Here'!$B$8,"Add'l Medicare off","OK"))))</f>
        <v/>
      </c>
    </row>
    <row r="122" customFormat="false" ht="15" hidden="false" customHeight="false" outlineLevel="0" collapsed="false">
      <c r="A122" s="5"/>
      <c r="B122" s="11"/>
      <c r="C122" s="8"/>
      <c r="D122" s="26" t="str">
        <f aca="false">IF(A122="","",ROUND(MIN(B122,'Start Here'!$B$13)*'Start Here'!$B$12,2))</f>
        <v/>
      </c>
      <c r="E122" s="26" t="str">
        <f aca="false">IF(A122="","",C122-D122)</f>
        <v/>
      </c>
      <c r="F122" s="11"/>
      <c r="G122" s="8"/>
      <c r="H122" s="26" t="str">
        <f aca="false">IF(A122="","",ROUND(MAX(0,F122-'Start Here'!$B$16)*'Start Here'!$B$15,2))</f>
        <v/>
      </c>
      <c r="I122" s="26" t="str">
        <f aca="false">IF(A122="","",G122-H122)</f>
        <v/>
      </c>
      <c r="J122" s="19" t="str">
        <f aca="false">IF(A122="","",IF(E122&gt;'Start Here'!$B$8,"SS over-withheld",IF(E122&lt;-'Start Here'!$B$8,"SS under-withheld",IF(ABS(I122)&gt;'Start Here'!$B$8,"Add'l Medicare off","OK"))))</f>
        <v/>
      </c>
    </row>
    <row r="123" customFormat="false" ht="15" hidden="false" customHeight="false" outlineLevel="0" collapsed="false">
      <c r="A123" s="5"/>
      <c r="B123" s="11"/>
      <c r="C123" s="8"/>
      <c r="D123" s="26" t="str">
        <f aca="false">IF(A123="","",ROUND(MIN(B123,'Start Here'!$B$13)*'Start Here'!$B$12,2))</f>
        <v/>
      </c>
      <c r="E123" s="26" t="str">
        <f aca="false">IF(A123="","",C123-D123)</f>
        <v/>
      </c>
      <c r="F123" s="11"/>
      <c r="G123" s="8"/>
      <c r="H123" s="26" t="str">
        <f aca="false">IF(A123="","",ROUND(MAX(0,F123-'Start Here'!$B$16)*'Start Here'!$B$15,2))</f>
        <v/>
      </c>
      <c r="I123" s="26" t="str">
        <f aca="false">IF(A123="","",G123-H123)</f>
        <v/>
      </c>
      <c r="J123" s="19" t="str">
        <f aca="false">IF(A123="","",IF(E123&gt;'Start Here'!$B$8,"SS over-withheld",IF(E123&lt;-'Start Here'!$B$8,"SS under-withheld",IF(ABS(I123)&gt;'Start Here'!$B$8,"Add'l Medicare off","OK"))))</f>
        <v/>
      </c>
    </row>
    <row r="124" customFormat="false" ht="15" hidden="false" customHeight="false" outlineLevel="0" collapsed="false">
      <c r="A124" s="5"/>
      <c r="B124" s="11"/>
      <c r="C124" s="8"/>
      <c r="D124" s="26" t="str">
        <f aca="false">IF(A124="","",ROUND(MIN(B124,'Start Here'!$B$13)*'Start Here'!$B$12,2))</f>
        <v/>
      </c>
      <c r="E124" s="26" t="str">
        <f aca="false">IF(A124="","",C124-D124)</f>
        <v/>
      </c>
      <c r="F124" s="11"/>
      <c r="G124" s="8"/>
      <c r="H124" s="26" t="str">
        <f aca="false">IF(A124="","",ROUND(MAX(0,F124-'Start Here'!$B$16)*'Start Here'!$B$15,2))</f>
        <v/>
      </c>
      <c r="I124" s="26" t="str">
        <f aca="false">IF(A124="","",G124-H124)</f>
        <v/>
      </c>
      <c r="J124" s="19" t="str">
        <f aca="false">IF(A124="","",IF(E124&gt;'Start Here'!$B$8,"SS over-withheld",IF(E124&lt;-'Start Here'!$B$8,"SS under-withheld",IF(ABS(I124)&gt;'Start Here'!$B$8,"Add'l Medicare off","OK"))))</f>
        <v/>
      </c>
    </row>
    <row r="125" customFormat="false" ht="15" hidden="false" customHeight="false" outlineLevel="0" collapsed="false">
      <c r="A125" s="5"/>
      <c r="B125" s="11"/>
      <c r="C125" s="8"/>
      <c r="D125" s="26" t="str">
        <f aca="false">IF(A125="","",ROUND(MIN(B125,'Start Here'!$B$13)*'Start Here'!$B$12,2))</f>
        <v/>
      </c>
      <c r="E125" s="26" t="str">
        <f aca="false">IF(A125="","",C125-D125)</f>
        <v/>
      </c>
      <c r="F125" s="11"/>
      <c r="G125" s="8"/>
      <c r="H125" s="26" t="str">
        <f aca="false">IF(A125="","",ROUND(MAX(0,F125-'Start Here'!$B$16)*'Start Here'!$B$15,2))</f>
        <v/>
      </c>
      <c r="I125" s="26" t="str">
        <f aca="false">IF(A125="","",G125-H125)</f>
        <v/>
      </c>
      <c r="J125" s="19" t="str">
        <f aca="false">IF(A125="","",IF(E125&gt;'Start Here'!$B$8,"SS over-withheld",IF(E125&lt;-'Start Here'!$B$8,"SS under-withheld",IF(ABS(I125)&gt;'Start Here'!$B$8,"Add'l Medicare off","OK"))))</f>
        <v/>
      </c>
    </row>
    <row r="126" customFormat="false" ht="15" hidden="false" customHeight="false" outlineLevel="0" collapsed="false">
      <c r="A126" s="5"/>
      <c r="B126" s="11"/>
      <c r="C126" s="8"/>
      <c r="D126" s="26" t="str">
        <f aca="false">IF(A126="","",ROUND(MIN(B126,'Start Here'!$B$13)*'Start Here'!$B$12,2))</f>
        <v/>
      </c>
      <c r="E126" s="26" t="str">
        <f aca="false">IF(A126="","",C126-D126)</f>
        <v/>
      </c>
      <c r="F126" s="11"/>
      <c r="G126" s="8"/>
      <c r="H126" s="26" t="str">
        <f aca="false">IF(A126="","",ROUND(MAX(0,F126-'Start Here'!$B$16)*'Start Here'!$B$15,2))</f>
        <v/>
      </c>
      <c r="I126" s="26" t="str">
        <f aca="false">IF(A126="","",G126-H126)</f>
        <v/>
      </c>
      <c r="J126" s="19" t="str">
        <f aca="false">IF(A126="","",IF(E126&gt;'Start Here'!$B$8,"SS over-withheld",IF(E126&lt;-'Start Here'!$B$8,"SS under-withheld",IF(ABS(I126)&gt;'Start Here'!$B$8,"Add'l Medicare off","OK"))))</f>
        <v/>
      </c>
    </row>
    <row r="127" customFormat="false" ht="15" hidden="false" customHeight="false" outlineLevel="0" collapsed="false">
      <c r="A127" s="5"/>
      <c r="B127" s="11"/>
      <c r="C127" s="8"/>
      <c r="D127" s="26" t="str">
        <f aca="false">IF(A127="","",ROUND(MIN(B127,'Start Here'!$B$13)*'Start Here'!$B$12,2))</f>
        <v/>
      </c>
      <c r="E127" s="26" t="str">
        <f aca="false">IF(A127="","",C127-D127)</f>
        <v/>
      </c>
      <c r="F127" s="11"/>
      <c r="G127" s="8"/>
      <c r="H127" s="26" t="str">
        <f aca="false">IF(A127="","",ROUND(MAX(0,F127-'Start Here'!$B$16)*'Start Here'!$B$15,2))</f>
        <v/>
      </c>
      <c r="I127" s="26" t="str">
        <f aca="false">IF(A127="","",G127-H127)</f>
        <v/>
      </c>
      <c r="J127" s="19" t="str">
        <f aca="false">IF(A127="","",IF(E127&gt;'Start Here'!$B$8,"SS over-withheld",IF(E127&lt;-'Start Here'!$B$8,"SS under-withheld",IF(ABS(I127)&gt;'Start Here'!$B$8,"Add'l Medicare off","OK"))))</f>
        <v/>
      </c>
    </row>
    <row r="128" customFormat="false" ht="15" hidden="false" customHeight="false" outlineLevel="0" collapsed="false">
      <c r="A128" s="5"/>
      <c r="B128" s="11"/>
      <c r="C128" s="8"/>
      <c r="D128" s="26" t="str">
        <f aca="false">IF(A128="","",ROUND(MIN(B128,'Start Here'!$B$13)*'Start Here'!$B$12,2))</f>
        <v/>
      </c>
      <c r="E128" s="26" t="str">
        <f aca="false">IF(A128="","",C128-D128)</f>
        <v/>
      </c>
      <c r="F128" s="11"/>
      <c r="G128" s="8"/>
      <c r="H128" s="26" t="str">
        <f aca="false">IF(A128="","",ROUND(MAX(0,F128-'Start Here'!$B$16)*'Start Here'!$B$15,2))</f>
        <v/>
      </c>
      <c r="I128" s="26" t="str">
        <f aca="false">IF(A128="","",G128-H128)</f>
        <v/>
      </c>
      <c r="J128" s="19" t="str">
        <f aca="false">IF(A128="","",IF(E128&gt;'Start Here'!$B$8,"SS over-withheld",IF(E128&lt;-'Start Here'!$B$8,"SS under-withheld",IF(ABS(I128)&gt;'Start Here'!$B$8,"Add'l Medicare off","OK"))))</f>
        <v/>
      </c>
    </row>
    <row r="129" customFormat="false" ht="15" hidden="false" customHeight="false" outlineLevel="0" collapsed="false">
      <c r="A129" s="5"/>
      <c r="B129" s="11"/>
      <c r="C129" s="8"/>
      <c r="D129" s="26" t="str">
        <f aca="false">IF(A129="","",ROUND(MIN(B129,'Start Here'!$B$13)*'Start Here'!$B$12,2))</f>
        <v/>
      </c>
      <c r="E129" s="26" t="str">
        <f aca="false">IF(A129="","",C129-D129)</f>
        <v/>
      </c>
      <c r="F129" s="11"/>
      <c r="G129" s="8"/>
      <c r="H129" s="26" t="str">
        <f aca="false">IF(A129="","",ROUND(MAX(0,F129-'Start Here'!$B$16)*'Start Here'!$B$15,2))</f>
        <v/>
      </c>
      <c r="I129" s="26" t="str">
        <f aca="false">IF(A129="","",G129-H129)</f>
        <v/>
      </c>
      <c r="J129" s="19" t="str">
        <f aca="false">IF(A129="","",IF(E129&gt;'Start Here'!$B$8,"SS over-withheld",IF(E129&lt;-'Start Here'!$B$8,"SS under-withheld",IF(ABS(I129)&gt;'Start Here'!$B$8,"Add'l Medicare off","OK"))))</f>
        <v/>
      </c>
    </row>
    <row r="130" customFormat="false" ht="15" hidden="false" customHeight="false" outlineLevel="0" collapsed="false">
      <c r="A130" s="5"/>
      <c r="B130" s="11"/>
      <c r="C130" s="8"/>
      <c r="D130" s="26" t="str">
        <f aca="false">IF(A130="","",ROUND(MIN(B130,'Start Here'!$B$13)*'Start Here'!$B$12,2))</f>
        <v/>
      </c>
      <c r="E130" s="26" t="str">
        <f aca="false">IF(A130="","",C130-D130)</f>
        <v/>
      </c>
      <c r="F130" s="11"/>
      <c r="G130" s="8"/>
      <c r="H130" s="26" t="str">
        <f aca="false">IF(A130="","",ROUND(MAX(0,F130-'Start Here'!$B$16)*'Start Here'!$B$15,2))</f>
        <v/>
      </c>
      <c r="I130" s="26" t="str">
        <f aca="false">IF(A130="","",G130-H130)</f>
        <v/>
      </c>
      <c r="J130" s="19" t="str">
        <f aca="false">IF(A130="","",IF(E130&gt;'Start Here'!$B$8,"SS over-withheld",IF(E130&lt;-'Start Here'!$B$8,"SS under-withheld",IF(ABS(I130)&gt;'Start Here'!$B$8,"Add'l Medicare off","OK"))))</f>
        <v/>
      </c>
    </row>
    <row r="131" customFormat="false" ht="15" hidden="false" customHeight="false" outlineLevel="0" collapsed="false">
      <c r="A131" s="5"/>
      <c r="B131" s="11"/>
      <c r="C131" s="8"/>
      <c r="D131" s="26" t="str">
        <f aca="false">IF(A131="","",ROUND(MIN(B131,'Start Here'!$B$13)*'Start Here'!$B$12,2))</f>
        <v/>
      </c>
      <c r="E131" s="26" t="str">
        <f aca="false">IF(A131="","",C131-D131)</f>
        <v/>
      </c>
      <c r="F131" s="11"/>
      <c r="G131" s="8"/>
      <c r="H131" s="26" t="str">
        <f aca="false">IF(A131="","",ROUND(MAX(0,F131-'Start Here'!$B$16)*'Start Here'!$B$15,2))</f>
        <v/>
      </c>
      <c r="I131" s="26" t="str">
        <f aca="false">IF(A131="","",G131-H131)</f>
        <v/>
      </c>
      <c r="J131" s="19" t="str">
        <f aca="false">IF(A131="","",IF(E131&gt;'Start Here'!$B$8,"SS over-withheld",IF(E131&lt;-'Start Here'!$B$8,"SS under-withheld",IF(ABS(I131)&gt;'Start Here'!$B$8,"Add'l Medicare off","OK"))))</f>
        <v/>
      </c>
    </row>
    <row r="132" customFormat="false" ht="15" hidden="false" customHeight="false" outlineLevel="0" collapsed="false">
      <c r="A132" s="5"/>
      <c r="B132" s="11"/>
      <c r="C132" s="8"/>
      <c r="D132" s="26" t="str">
        <f aca="false">IF(A132="","",ROUND(MIN(B132,'Start Here'!$B$13)*'Start Here'!$B$12,2))</f>
        <v/>
      </c>
      <c r="E132" s="26" t="str">
        <f aca="false">IF(A132="","",C132-D132)</f>
        <v/>
      </c>
      <c r="F132" s="11"/>
      <c r="G132" s="8"/>
      <c r="H132" s="26" t="str">
        <f aca="false">IF(A132="","",ROUND(MAX(0,F132-'Start Here'!$B$16)*'Start Here'!$B$15,2))</f>
        <v/>
      </c>
      <c r="I132" s="26" t="str">
        <f aca="false">IF(A132="","",G132-H132)</f>
        <v/>
      </c>
      <c r="J132" s="19" t="str">
        <f aca="false">IF(A132="","",IF(E132&gt;'Start Here'!$B$8,"SS over-withheld",IF(E132&lt;-'Start Here'!$B$8,"SS under-withheld",IF(ABS(I132)&gt;'Start Here'!$B$8,"Add'l Medicare off","OK"))))</f>
        <v/>
      </c>
    </row>
    <row r="133" customFormat="false" ht="15" hidden="false" customHeight="false" outlineLevel="0" collapsed="false">
      <c r="A133" s="5"/>
      <c r="B133" s="11"/>
      <c r="C133" s="8"/>
      <c r="D133" s="26" t="str">
        <f aca="false">IF(A133="","",ROUND(MIN(B133,'Start Here'!$B$13)*'Start Here'!$B$12,2))</f>
        <v/>
      </c>
      <c r="E133" s="26" t="str">
        <f aca="false">IF(A133="","",C133-D133)</f>
        <v/>
      </c>
      <c r="F133" s="11"/>
      <c r="G133" s="8"/>
      <c r="H133" s="26" t="str">
        <f aca="false">IF(A133="","",ROUND(MAX(0,F133-'Start Here'!$B$16)*'Start Here'!$B$15,2))</f>
        <v/>
      </c>
      <c r="I133" s="26" t="str">
        <f aca="false">IF(A133="","",G133-H133)</f>
        <v/>
      </c>
      <c r="J133" s="19" t="str">
        <f aca="false">IF(A133="","",IF(E133&gt;'Start Here'!$B$8,"SS over-withheld",IF(E133&lt;-'Start Here'!$B$8,"SS under-withheld",IF(ABS(I133)&gt;'Start Here'!$B$8,"Add'l Medicare off","OK"))))</f>
        <v/>
      </c>
    </row>
    <row r="134" customFormat="false" ht="15" hidden="false" customHeight="false" outlineLevel="0" collapsed="false">
      <c r="A134" s="5"/>
      <c r="B134" s="11"/>
      <c r="C134" s="8"/>
      <c r="D134" s="26" t="str">
        <f aca="false">IF(A134="","",ROUND(MIN(B134,'Start Here'!$B$13)*'Start Here'!$B$12,2))</f>
        <v/>
      </c>
      <c r="E134" s="26" t="str">
        <f aca="false">IF(A134="","",C134-D134)</f>
        <v/>
      </c>
      <c r="F134" s="11"/>
      <c r="G134" s="8"/>
      <c r="H134" s="26" t="str">
        <f aca="false">IF(A134="","",ROUND(MAX(0,F134-'Start Here'!$B$16)*'Start Here'!$B$15,2))</f>
        <v/>
      </c>
      <c r="I134" s="26" t="str">
        <f aca="false">IF(A134="","",G134-H134)</f>
        <v/>
      </c>
      <c r="J134" s="19" t="str">
        <f aca="false">IF(A134="","",IF(E134&gt;'Start Here'!$B$8,"SS over-withheld",IF(E134&lt;-'Start Here'!$B$8,"SS under-withheld",IF(ABS(I134)&gt;'Start Here'!$B$8,"Add'l Medicare off","OK"))))</f>
        <v/>
      </c>
    </row>
    <row r="135" customFormat="false" ht="15" hidden="false" customHeight="false" outlineLevel="0" collapsed="false">
      <c r="A135" s="5"/>
      <c r="B135" s="11"/>
      <c r="C135" s="8"/>
      <c r="D135" s="26" t="str">
        <f aca="false">IF(A135="","",ROUND(MIN(B135,'Start Here'!$B$13)*'Start Here'!$B$12,2))</f>
        <v/>
      </c>
      <c r="E135" s="26" t="str">
        <f aca="false">IF(A135="","",C135-D135)</f>
        <v/>
      </c>
      <c r="F135" s="11"/>
      <c r="G135" s="8"/>
      <c r="H135" s="26" t="str">
        <f aca="false">IF(A135="","",ROUND(MAX(0,F135-'Start Here'!$B$16)*'Start Here'!$B$15,2))</f>
        <v/>
      </c>
      <c r="I135" s="26" t="str">
        <f aca="false">IF(A135="","",G135-H135)</f>
        <v/>
      </c>
      <c r="J135" s="19" t="str">
        <f aca="false">IF(A135="","",IF(E135&gt;'Start Here'!$B$8,"SS over-withheld",IF(E135&lt;-'Start Here'!$B$8,"SS under-withheld",IF(ABS(I135)&gt;'Start Here'!$B$8,"Add'l Medicare off","OK"))))</f>
        <v/>
      </c>
    </row>
    <row r="136" customFormat="false" ht="15" hidden="false" customHeight="false" outlineLevel="0" collapsed="false">
      <c r="A136" s="5"/>
      <c r="B136" s="11"/>
      <c r="C136" s="8"/>
      <c r="D136" s="26" t="str">
        <f aca="false">IF(A136="","",ROUND(MIN(B136,'Start Here'!$B$13)*'Start Here'!$B$12,2))</f>
        <v/>
      </c>
      <c r="E136" s="26" t="str">
        <f aca="false">IF(A136="","",C136-D136)</f>
        <v/>
      </c>
      <c r="F136" s="11"/>
      <c r="G136" s="8"/>
      <c r="H136" s="26" t="str">
        <f aca="false">IF(A136="","",ROUND(MAX(0,F136-'Start Here'!$B$16)*'Start Here'!$B$15,2))</f>
        <v/>
      </c>
      <c r="I136" s="26" t="str">
        <f aca="false">IF(A136="","",G136-H136)</f>
        <v/>
      </c>
      <c r="J136" s="19" t="str">
        <f aca="false">IF(A136="","",IF(E136&gt;'Start Here'!$B$8,"SS over-withheld",IF(E136&lt;-'Start Here'!$B$8,"SS under-withheld",IF(ABS(I136)&gt;'Start Here'!$B$8,"Add'l Medicare off","OK"))))</f>
        <v/>
      </c>
    </row>
    <row r="137" customFormat="false" ht="15" hidden="false" customHeight="false" outlineLevel="0" collapsed="false">
      <c r="A137" s="5"/>
      <c r="B137" s="11"/>
      <c r="C137" s="8"/>
      <c r="D137" s="26" t="str">
        <f aca="false">IF(A137="","",ROUND(MIN(B137,'Start Here'!$B$13)*'Start Here'!$B$12,2))</f>
        <v/>
      </c>
      <c r="E137" s="26" t="str">
        <f aca="false">IF(A137="","",C137-D137)</f>
        <v/>
      </c>
      <c r="F137" s="11"/>
      <c r="G137" s="8"/>
      <c r="H137" s="26" t="str">
        <f aca="false">IF(A137="","",ROUND(MAX(0,F137-'Start Here'!$B$16)*'Start Here'!$B$15,2))</f>
        <v/>
      </c>
      <c r="I137" s="26" t="str">
        <f aca="false">IF(A137="","",G137-H137)</f>
        <v/>
      </c>
      <c r="J137" s="19" t="str">
        <f aca="false">IF(A137="","",IF(E137&gt;'Start Here'!$B$8,"SS over-withheld",IF(E137&lt;-'Start Here'!$B$8,"SS under-withheld",IF(ABS(I137)&gt;'Start Here'!$B$8,"Add'l Medicare off","OK"))))</f>
        <v/>
      </c>
    </row>
    <row r="138" customFormat="false" ht="15" hidden="false" customHeight="false" outlineLevel="0" collapsed="false">
      <c r="A138" s="5"/>
      <c r="B138" s="11"/>
      <c r="C138" s="8"/>
      <c r="D138" s="26" t="str">
        <f aca="false">IF(A138="","",ROUND(MIN(B138,'Start Here'!$B$13)*'Start Here'!$B$12,2))</f>
        <v/>
      </c>
      <c r="E138" s="26" t="str">
        <f aca="false">IF(A138="","",C138-D138)</f>
        <v/>
      </c>
      <c r="F138" s="11"/>
      <c r="G138" s="8"/>
      <c r="H138" s="26" t="str">
        <f aca="false">IF(A138="","",ROUND(MAX(0,F138-'Start Here'!$B$16)*'Start Here'!$B$15,2))</f>
        <v/>
      </c>
      <c r="I138" s="26" t="str">
        <f aca="false">IF(A138="","",G138-H138)</f>
        <v/>
      </c>
      <c r="J138" s="19" t="str">
        <f aca="false">IF(A138="","",IF(E138&gt;'Start Here'!$B$8,"SS over-withheld",IF(E138&lt;-'Start Here'!$B$8,"SS under-withheld",IF(ABS(I138)&gt;'Start Here'!$B$8,"Add'l Medicare off","OK"))))</f>
        <v/>
      </c>
    </row>
    <row r="139" customFormat="false" ht="15" hidden="false" customHeight="false" outlineLevel="0" collapsed="false">
      <c r="A139" s="5"/>
      <c r="B139" s="11"/>
      <c r="C139" s="8"/>
      <c r="D139" s="26" t="str">
        <f aca="false">IF(A139="","",ROUND(MIN(B139,'Start Here'!$B$13)*'Start Here'!$B$12,2))</f>
        <v/>
      </c>
      <c r="E139" s="26" t="str">
        <f aca="false">IF(A139="","",C139-D139)</f>
        <v/>
      </c>
      <c r="F139" s="11"/>
      <c r="G139" s="8"/>
      <c r="H139" s="26" t="str">
        <f aca="false">IF(A139="","",ROUND(MAX(0,F139-'Start Here'!$B$16)*'Start Here'!$B$15,2))</f>
        <v/>
      </c>
      <c r="I139" s="26" t="str">
        <f aca="false">IF(A139="","",G139-H139)</f>
        <v/>
      </c>
      <c r="J139" s="19" t="str">
        <f aca="false">IF(A139="","",IF(E139&gt;'Start Here'!$B$8,"SS over-withheld",IF(E139&lt;-'Start Here'!$B$8,"SS under-withheld",IF(ABS(I139)&gt;'Start Here'!$B$8,"Add'l Medicare off","OK"))))</f>
        <v/>
      </c>
    </row>
    <row r="140" customFormat="false" ht="15" hidden="false" customHeight="false" outlineLevel="0" collapsed="false">
      <c r="A140" s="5"/>
      <c r="B140" s="11"/>
      <c r="C140" s="8"/>
      <c r="D140" s="26" t="str">
        <f aca="false">IF(A140="","",ROUND(MIN(B140,'Start Here'!$B$13)*'Start Here'!$B$12,2))</f>
        <v/>
      </c>
      <c r="E140" s="26" t="str">
        <f aca="false">IF(A140="","",C140-D140)</f>
        <v/>
      </c>
      <c r="F140" s="11"/>
      <c r="G140" s="8"/>
      <c r="H140" s="26" t="str">
        <f aca="false">IF(A140="","",ROUND(MAX(0,F140-'Start Here'!$B$16)*'Start Here'!$B$15,2))</f>
        <v/>
      </c>
      <c r="I140" s="26" t="str">
        <f aca="false">IF(A140="","",G140-H140)</f>
        <v/>
      </c>
      <c r="J140" s="19" t="str">
        <f aca="false">IF(A140="","",IF(E140&gt;'Start Here'!$B$8,"SS over-withheld",IF(E140&lt;-'Start Here'!$B$8,"SS under-withheld",IF(ABS(I140)&gt;'Start Here'!$B$8,"Add'l Medicare off","OK"))))</f>
        <v/>
      </c>
    </row>
    <row r="141" customFormat="false" ht="15" hidden="false" customHeight="false" outlineLevel="0" collapsed="false">
      <c r="A141" s="5"/>
      <c r="B141" s="11"/>
      <c r="C141" s="8"/>
      <c r="D141" s="26" t="str">
        <f aca="false">IF(A141="","",ROUND(MIN(B141,'Start Here'!$B$13)*'Start Here'!$B$12,2))</f>
        <v/>
      </c>
      <c r="E141" s="26" t="str">
        <f aca="false">IF(A141="","",C141-D141)</f>
        <v/>
      </c>
      <c r="F141" s="11"/>
      <c r="G141" s="8"/>
      <c r="H141" s="26" t="str">
        <f aca="false">IF(A141="","",ROUND(MAX(0,F141-'Start Here'!$B$16)*'Start Here'!$B$15,2))</f>
        <v/>
      </c>
      <c r="I141" s="26" t="str">
        <f aca="false">IF(A141="","",G141-H141)</f>
        <v/>
      </c>
      <c r="J141" s="19" t="str">
        <f aca="false">IF(A141="","",IF(E141&gt;'Start Here'!$B$8,"SS over-withheld",IF(E141&lt;-'Start Here'!$B$8,"SS under-withheld",IF(ABS(I141)&gt;'Start Here'!$B$8,"Add'l Medicare off","OK"))))</f>
        <v/>
      </c>
    </row>
    <row r="142" customFormat="false" ht="15" hidden="false" customHeight="false" outlineLevel="0" collapsed="false">
      <c r="A142" s="5"/>
      <c r="B142" s="11"/>
      <c r="C142" s="8"/>
      <c r="D142" s="26" t="str">
        <f aca="false">IF(A142="","",ROUND(MIN(B142,'Start Here'!$B$13)*'Start Here'!$B$12,2))</f>
        <v/>
      </c>
      <c r="E142" s="26" t="str">
        <f aca="false">IF(A142="","",C142-D142)</f>
        <v/>
      </c>
      <c r="F142" s="11"/>
      <c r="G142" s="8"/>
      <c r="H142" s="26" t="str">
        <f aca="false">IF(A142="","",ROUND(MAX(0,F142-'Start Here'!$B$16)*'Start Here'!$B$15,2))</f>
        <v/>
      </c>
      <c r="I142" s="26" t="str">
        <f aca="false">IF(A142="","",G142-H142)</f>
        <v/>
      </c>
      <c r="J142" s="19" t="str">
        <f aca="false">IF(A142="","",IF(E142&gt;'Start Here'!$B$8,"SS over-withheld",IF(E142&lt;-'Start Here'!$B$8,"SS under-withheld",IF(ABS(I142)&gt;'Start Here'!$B$8,"Add'l Medicare off","OK"))))</f>
        <v/>
      </c>
    </row>
    <row r="143" customFormat="false" ht="15" hidden="false" customHeight="false" outlineLevel="0" collapsed="false">
      <c r="A143" s="5"/>
      <c r="B143" s="11"/>
      <c r="C143" s="8"/>
      <c r="D143" s="26" t="str">
        <f aca="false">IF(A143="","",ROUND(MIN(B143,'Start Here'!$B$13)*'Start Here'!$B$12,2))</f>
        <v/>
      </c>
      <c r="E143" s="26" t="str">
        <f aca="false">IF(A143="","",C143-D143)</f>
        <v/>
      </c>
      <c r="F143" s="11"/>
      <c r="G143" s="8"/>
      <c r="H143" s="26" t="str">
        <f aca="false">IF(A143="","",ROUND(MAX(0,F143-'Start Here'!$B$16)*'Start Here'!$B$15,2))</f>
        <v/>
      </c>
      <c r="I143" s="26" t="str">
        <f aca="false">IF(A143="","",G143-H143)</f>
        <v/>
      </c>
      <c r="J143" s="19" t="str">
        <f aca="false">IF(A143="","",IF(E143&gt;'Start Here'!$B$8,"SS over-withheld",IF(E143&lt;-'Start Here'!$B$8,"SS under-withheld",IF(ABS(I143)&gt;'Start Here'!$B$8,"Add'l Medicare off","OK"))))</f>
        <v/>
      </c>
    </row>
    <row r="144" customFormat="false" ht="15" hidden="false" customHeight="false" outlineLevel="0" collapsed="false">
      <c r="A144" s="5"/>
      <c r="B144" s="11"/>
      <c r="C144" s="8"/>
      <c r="D144" s="26" t="str">
        <f aca="false">IF(A144="","",ROUND(MIN(B144,'Start Here'!$B$13)*'Start Here'!$B$12,2))</f>
        <v/>
      </c>
      <c r="E144" s="26" t="str">
        <f aca="false">IF(A144="","",C144-D144)</f>
        <v/>
      </c>
      <c r="F144" s="11"/>
      <c r="G144" s="8"/>
      <c r="H144" s="26" t="str">
        <f aca="false">IF(A144="","",ROUND(MAX(0,F144-'Start Here'!$B$16)*'Start Here'!$B$15,2))</f>
        <v/>
      </c>
      <c r="I144" s="26" t="str">
        <f aca="false">IF(A144="","",G144-H144)</f>
        <v/>
      </c>
      <c r="J144" s="19" t="str">
        <f aca="false">IF(A144="","",IF(E144&gt;'Start Here'!$B$8,"SS over-withheld",IF(E144&lt;-'Start Here'!$B$8,"SS under-withheld",IF(ABS(I144)&gt;'Start Here'!$B$8,"Add'l Medicare off","OK"))))</f>
        <v/>
      </c>
    </row>
    <row r="145" customFormat="false" ht="15" hidden="false" customHeight="false" outlineLevel="0" collapsed="false">
      <c r="A145" s="5"/>
      <c r="B145" s="11"/>
      <c r="C145" s="8"/>
      <c r="D145" s="26" t="str">
        <f aca="false">IF(A145="","",ROUND(MIN(B145,'Start Here'!$B$13)*'Start Here'!$B$12,2))</f>
        <v/>
      </c>
      <c r="E145" s="26" t="str">
        <f aca="false">IF(A145="","",C145-D145)</f>
        <v/>
      </c>
      <c r="F145" s="11"/>
      <c r="G145" s="8"/>
      <c r="H145" s="26" t="str">
        <f aca="false">IF(A145="","",ROUND(MAX(0,F145-'Start Here'!$B$16)*'Start Here'!$B$15,2))</f>
        <v/>
      </c>
      <c r="I145" s="26" t="str">
        <f aca="false">IF(A145="","",G145-H145)</f>
        <v/>
      </c>
      <c r="J145" s="19" t="str">
        <f aca="false">IF(A145="","",IF(E145&gt;'Start Here'!$B$8,"SS over-withheld",IF(E145&lt;-'Start Here'!$B$8,"SS under-withheld",IF(ABS(I145)&gt;'Start Here'!$B$8,"Add'l Medicare off","OK"))))</f>
        <v/>
      </c>
    </row>
    <row r="146" customFormat="false" ht="15" hidden="false" customHeight="false" outlineLevel="0" collapsed="false">
      <c r="A146" s="5"/>
      <c r="B146" s="11"/>
      <c r="C146" s="8"/>
      <c r="D146" s="26" t="str">
        <f aca="false">IF(A146="","",ROUND(MIN(B146,'Start Here'!$B$13)*'Start Here'!$B$12,2))</f>
        <v/>
      </c>
      <c r="E146" s="26" t="str">
        <f aca="false">IF(A146="","",C146-D146)</f>
        <v/>
      </c>
      <c r="F146" s="11"/>
      <c r="G146" s="8"/>
      <c r="H146" s="26" t="str">
        <f aca="false">IF(A146="","",ROUND(MAX(0,F146-'Start Here'!$B$16)*'Start Here'!$B$15,2))</f>
        <v/>
      </c>
      <c r="I146" s="26" t="str">
        <f aca="false">IF(A146="","",G146-H146)</f>
        <v/>
      </c>
      <c r="J146" s="19" t="str">
        <f aca="false">IF(A146="","",IF(E146&gt;'Start Here'!$B$8,"SS over-withheld",IF(E146&lt;-'Start Here'!$B$8,"SS under-withheld",IF(ABS(I146)&gt;'Start Here'!$B$8,"Add'l Medicare off","OK"))))</f>
        <v/>
      </c>
    </row>
    <row r="147" customFormat="false" ht="15" hidden="false" customHeight="false" outlineLevel="0" collapsed="false">
      <c r="A147" s="5"/>
      <c r="B147" s="11"/>
      <c r="C147" s="8"/>
      <c r="D147" s="26" t="str">
        <f aca="false">IF(A147="","",ROUND(MIN(B147,'Start Here'!$B$13)*'Start Here'!$B$12,2))</f>
        <v/>
      </c>
      <c r="E147" s="26" t="str">
        <f aca="false">IF(A147="","",C147-D147)</f>
        <v/>
      </c>
      <c r="F147" s="11"/>
      <c r="G147" s="8"/>
      <c r="H147" s="26" t="str">
        <f aca="false">IF(A147="","",ROUND(MAX(0,F147-'Start Here'!$B$16)*'Start Here'!$B$15,2))</f>
        <v/>
      </c>
      <c r="I147" s="26" t="str">
        <f aca="false">IF(A147="","",G147-H147)</f>
        <v/>
      </c>
      <c r="J147" s="19" t="str">
        <f aca="false">IF(A147="","",IF(E147&gt;'Start Here'!$B$8,"SS over-withheld",IF(E147&lt;-'Start Here'!$B$8,"SS under-withheld",IF(ABS(I147)&gt;'Start Here'!$B$8,"Add'l Medicare off","OK"))))</f>
        <v/>
      </c>
    </row>
    <row r="148" customFormat="false" ht="15" hidden="false" customHeight="false" outlineLevel="0" collapsed="false">
      <c r="A148" s="5"/>
      <c r="B148" s="11"/>
      <c r="C148" s="8"/>
      <c r="D148" s="26" t="str">
        <f aca="false">IF(A148="","",ROUND(MIN(B148,'Start Here'!$B$13)*'Start Here'!$B$12,2))</f>
        <v/>
      </c>
      <c r="E148" s="26" t="str">
        <f aca="false">IF(A148="","",C148-D148)</f>
        <v/>
      </c>
      <c r="F148" s="11"/>
      <c r="G148" s="8"/>
      <c r="H148" s="26" t="str">
        <f aca="false">IF(A148="","",ROUND(MAX(0,F148-'Start Here'!$B$16)*'Start Here'!$B$15,2))</f>
        <v/>
      </c>
      <c r="I148" s="26" t="str">
        <f aca="false">IF(A148="","",G148-H148)</f>
        <v/>
      </c>
      <c r="J148" s="19" t="str">
        <f aca="false">IF(A148="","",IF(E148&gt;'Start Here'!$B$8,"SS over-withheld",IF(E148&lt;-'Start Here'!$B$8,"SS under-withheld",IF(ABS(I148)&gt;'Start Here'!$B$8,"Add'l Medicare off","OK"))))</f>
        <v/>
      </c>
    </row>
    <row r="149" customFormat="false" ht="15" hidden="false" customHeight="false" outlineLevel="0" collapsed="false">
      <c r="A149" s="5"/>
      <c r="B149" s="11"/>
      <c r="C149" s="8"/>
      <c r="D149" s="26" t="str">
        <f aca="false">IF(A149="","",ROUND(MIN(B149,'Start Here'!$B$13)*'Start Here'!$B$12,2))</f>
        <v/>
      </c>
      <c r="E149" s="26" t="str">
        <f aca="false">IF(A149="","",C149-D149)</f>
        <v/>
      </c>
      <c r="F149" s="11"/>
      <c r="G149" s="8"/>
      <c r="H149" s="26" t="str">
        <f aca="false">IF(A149="","",ROUND(MAX(0,F149-'Start Here'!$B$16)*'Start Here'!$B$15,2))</f>
        <v/>
      </c>
      <c r="I149" s="26" t="str">
        <f aca="false">IF(A149="","",G149-H149)</f>
        <v/>
      </c>
      <c r="J149" s="19" t="str">
        <f aca="false">IF(A149="","",IF(E149&gt;'Start Here'!$B$8,"SS over-withheld",IF(E149&lt;-'Start Here'!$B$8,"SS under-withheld",IF(ABS(I149)&gt;'Start Here'!$B$8,"Add'l Medicare off","OK"))))</f>
        <v/>
      </c>
    </row>
    <row r="150" customFormat="false" ht="15" hidden="false" customHeight="false" outlineLevel="0" collapsed="false">
      <c r="A150" s="5"/>
      <c r="B150" s="11"/>
      <c r="C150" s="8"/>
      <c r="D150" s="26" t="str">
        <f aca="false">IF(A150="","",ROUND(MIN(B150,'Start Here'!$B$13)*'Start Here'!$B$12,2))</f>
        <v/>
      </c>
      <c r="E150" s="26" t="str">
        <f aca="false">IF(A150="","",C150-D150)</f>
        <v/>
      </c>
      <c r="F150" s="11"/>
      <c r="G150" s="8"/>
      <c r="H150" s="26" t="str">
        <f aca="false">IF(A150="","",ROUND(MAX(0,F150-'Start Here'!$B$16)*'Start Here'!$B$15,2))</f>
        <v/>
      </c>
      <c r="I150" s="26" t="str">
        <f aca="false">IF(A150="","",G150-H150)</f>
        <v/>
      </c>
      <c r="J150" s="19" t="str">
        <f aca="false">IF(A150="","",IF(E150&gt;'Start Here'!$B$8,"SS over-withheld",IF(E150&lt;-'Start Here'!$B$8,"SS under-withheld",IF(ABS(I150)&gt;'Start Here'!$B$8,"Add'l Medicare off","OK"))))</f>
        <v/>
      </c>
    </row>
    <row r="151" customFormat="false" ht="15" hidden="false" customHeight="false" outlineLevel="0" collapsed="false">
      <c r="A151" s="5"/>
      <c r="B151" s="11"/>
      <c r="C151" s="8"/>
      <c r="D151" s="26" t="str">
        <f aca="false">IF(A151="","",ROUND(MIN(B151,'Start Here'!$B$13)*'Start Here'!$B$12,2))</f>
        <v/>
      </c>
      <c r="E151" s="26" t="str">
        <f aca="false">IF(A151="","",C151-D151)</f>
        <v/>
      </c>
      <c r="F151" s="11"/>
      <c r="G151" s="8"/>
      <c r="H151" s="26" t="str">
        <f aca="false">IF(A151="","",ROUND(MAX(0,F151-'Start Here'!$B$16)*'Start Here'!$B$15,2))</f>
        <v/>
      </c>
      <c r="I151" s="26" t="str">
        <f aca="false">IF(A151="","",G151-H151)</f>
        <v/>
      </c>
      <c r="J151" s="19" t="str">
        <f aca="false">IF(A151="","",IF(E151&gt;'Start Here'!$B$8,"SS over-withheld",IF(E151&lt;-'Start Here'!$B$8,"SS under-withheld",IF(ABS(I151)&gt;'Start Here'!$B$8,"Add'l Medicare off","OK"))))</f>
        <v/>
      </c>
    </row>
    <row r="152" customFormat="false" ht="15" hidden="false" customHeight="false" outlineLevel="0" collapsed="false">
      <c r="A152" s="5"/>
      <c r="B152" s="11"/>
      <c r="C152" s="8"/>
      <c r="D152" s="26" t="str">
        <f aca="false">IF(A152="","",ROUND(MIN(B152,'Start Here'!$B$13)*'Start Here'!$B$12,2))</f>
        <v/>
      </c>
      <c r="E152" s="26" t="str">
        <f aca="false">IF(A152="","",C152-D152)</f>
        <v/>
      </c>
      <c r="F152" s="11"/>
      <c r="G152" s="8"/>
      <c r="H152" s="26" t="str">
        <f aca="false">IF(A152="","",ROUND(MAX(0,F152-'Start Here'!$B$16)*'Start Here'!$B$15,2))</f>
        <v/>
      </c>
      <c r="I152" s="26" t="str">
        <f aca="false">IF(A152="","",G152-H152)</f>
        <v/>
      </c>
      <c r="J152" s="19" t="str">
        <f aca="false">IF(A152="","",IF(E152&gt;'Start Here'!$B$8,"SS over-withheld",IF(E152&lt;-'Start Here'!$B$8,"SS under-withheld",IF(ABS(I152)&gt;'Start Here'!$B$8,"Add'l Medicare off","OK"))))</f>
        <v/>
      </c>
    </row>
    <row r="153" customFormat="false" ht="15" hidden="false" customHeight="false" outlineLevel="0" collapsed="false">
      <c r="A153" s="5"/>
      <c r="B153" s="11"/>
      <c r="C153" s="8"/>
      <c r="D153" s="26" t="str">
        <f aca="false">IF(A153="","",ROUND(MIN(B153,'Start Here'!$B$13)*'Start Here'!$B$12,2))</f>
        <v/>
      </c>
      <c r="E153" s="26" t="str">
        <f aca="false">IF(A153="","",C153-D153)</f>
        <v/>
      </c>
      <c r="F153" s="11"/>
      <c r="G153" s="8"/>
      <c r="H153" s="26" t="str">
        <f aca="false">IF(A153="","",ROUND(MAX(0,F153-'Start Here'!$B$16)*'Start Here'!$B$15,2))</f>
        <v/>
      </c>
      <c r="I153" s="26" t="str">
        <f aca="false">IF(A153="","",G153-H153)</f>
        <v/>
      </c>
      <c r="J153" s="19" t="str">
        <f aca="false">IF(A153="","",IF(E153&gt;'Start Here'!$B$8,"SS over-withheld",IF(E153&lt;-'Start Here'!$B$8,"SS under-withheld",IF(ABS(I153)&gt;'Start Here'!$B$8,"Add'l Medicare off","OK"))))</f>
        <v/>
      </c>
    </row>
    <row r="154" customFormat="false" ht="15" hidden="false" customHeight="false" outlineLevel="0" collapsed="false">
      <c r="A154" s="5"/>
      <c r="B154" s="11"/>
      <c r="C154" s="8"/>
      <c r="D154" s="26" t="str">
        <f aca="false">IF(A154="","",ROUND(MIN(B154,'Start Here'!$B$13)*'Start Here'!$B$12,2))</f>
        <v/>
      </c>
      <c r="E154" s="26" t="str">
        <f aca="false">IF(A154="","",C154-D154)</f>
        <v/>
      </c>
      <c r="F154" s="11"/>
      <c r="G154" s="8"/>
      <c r="H154" s="26" t="str">
        <f aca="false">IF(A154="","",ROUND(MAX(0,F154-'Start Here'!$B$16)*'Start Here'!$B$15,2))</f>
        <v/>
      </c>
      <c r="I154" s="26" t="str">
        <f aca="false">IF(A154="","",G154-H154)</f>
        <v/>
      </c>
      <c r="J154" s="19" t="str">
        <f aca="false">IF(A154="","",IF(E154&gt;'Start Here'!$B$8,"SS over-withheld",IF(E154&lt;-'Start Here'!$B$8,"SS under-withheld",IF(ABS(I154)&gt;'Start Here'!$B$8,"Add'l Medicare off","OK"))))</f>
        <v/>
      </c>
    </row>
    <row r="155" customFormat="false" ht="15" hidden="false" customHeight="false" outlineLevel="0" collapsed="false">
      <c r="A155" s="5"/>
      <c r="B155" s="11"/>
      <c r="C155" s="8"/>
      <c r="D155" s="26" t="str">
        <f aca="false">IF(A155="","",ROUND(MIN(B155,'Start Here'!$B$13)*'Start Here'!$B$12,2))</f>
        <v/>
      </c>
      <c r="E155" s="26" t="str">
        <f aca="false">IF(A155="","",C155-D155)</f>
        <v/>
      </c>
      <c r="F155" s="11"/>
      <c r="G155" s="8"/>
      <c r="H155" s="26" t="str">
        <f aca="false">IF(A155="","",ROUND(MAX(0,F155-'Start Here'!$B$16)*'Start Here'!$B$15,2))</f>
        <v/>
      </c>
      <c r="I155" s="26" t="str">
        <f aca="false">IF(A155="","",G155-H155)</f>
        <v/>
      </c>
      <c r="J155" s="19" t="str">
        <f aca="false">IF(A155="","",IF(E155&gt;'Start Here'!$B$8,"SS over-withheld",IF(E155&lt;-'Start Here'!$B$8,"SS under-withheld",IF(ABS(I155)&gt;'Start Here'!$B$8,"Add'l Medicare off","OK"))))</f>
        <v/>
      </c>
    </row>
    <row r="156" customFormat="false" ht="15" hidden="false" customHeight="false" outlineLevel="0" collapsed="false">
      <c r="A156" s="5"/>
      <c r="B156" s="11"/>
      <c r="C156" s="8"/>
      <c r="D156" s="26" t="str">
        <f aca="false">IF(A156="","",ROUND(MIN(B156,'Start Here'!$B$13)*'Start Here'!$B$12,2))</f>
        <v/>
      </c>
      <c r="E156" s="26" t="str">
        <f aca="false">IF(A156="","",C156-D156)</f>
        <v/>
      </c>
      <c r="F156" s="11"/>
      <c r="G156" s="8"/>
      <c r="H156" s="26" t="str">
        <f aca="false">IF(A156="","",ROUND(MAX(0,F156-'Start Here'!$B$16)*'Start Here'!$B$15,2))</f>
        <v/>
      </c>
      <c r="I156" s="26" t="str">
        <f aca="false">IF(A156="","",G156-H156)</f>
        <v/>
      </c>
      <c r="J156" s="19" t="str">
        <f aca="false">IF(A156="","",IF(E156&gt;'Start Here'!$B$8,"SS over-withheld",IF(E156&lt;-'Start Here'!$B$8,"SS under-withheld",IF(ABS(I156)&gt;'Start Here'!$B$8,"Add'l Medicare off","OK"))))</f>
        <v/>
      </c>
    </row>
    <row r="157" customFormat="false" ht="15" hidden="false" customHeight="false" outlineLevel="0" collapsed="false">
      <c r="A157" s="5"/>
      <c r="B157" s="11"/>
      <c r="C157" s="8"/>
      <c r="D157" s="26" t="str">
        <f aca="false">IF(A157="","",ROUND(MIN(B157,'Start Here'!$B$13)*'Start Here'!$B$12,2))</f>
        <v/>
      </c>
      <c r="E157" s="26" t="str">
        <f aca="false">IF(A157="","",C157-D157)</f>
        <v/>
      </c>
      <c r="F157" s="11"/>
      <c r="G157" s="8"/>
      <c r="H157" s="26" t="str">
        <f aca="false">IF(A157="","",ROUND(MAX(0,F157-'Start Here'!$B$16)*'Start Here'!$B$15,2))</f>
        <v/>
      </c>
      <c r="I157" s="26" t="str">
        <f aca="false">IF(A157="","",G157-H157)</f>
        <v/>
      </c>
      <c r="J157" s="19" t="str">
        <f aca="false">IF(A157="","",IF(E157&gt;'Start Here'!$B$8,"SS over-withheld",IF(E157&lt;-'Start Here'!$B$8,"SS under-withheld",IF(ABS(I157)&gt;'Start Here'!$B$8,"Add'l Medicare off","OK"))))</f>
        <v/>
      </c>
    </row>
    <row r="158" customFormat="false" ht="15" hidden="false" customHeight="false" outlineLevel="0" collapsed="false">
      <c r="A158" s="5"/>
      <c r="B158" s="11"/>
      <c r="C158" s="8"/>
      <c r="D158" s="26" t="str">
        <f aca="false">IF(A158="","",ROUND(MIN(B158,'Start Here'!$B$13)*'Start Here'!$B$12,2))</f>
        <v/>
      </c>
      <c r="E158" s="26" t="str">
        <f aca="false">IF(A158="","",C158-D158)</f>
        <v/>
      </c>
      <c r="F158" s="11"/>
      <c r="G158" s="8"/>
      <c r="H158" s="26" t="str">
        <f aca="false">IF(A158="","",ROUND(MAX(0,F158-'Start Here'!$B$16)*'Start Here'!$B$15,2))</f>
        <v/>
      </c>
      <c r="I158" s="26" t="str">
        <f aca="false">IF(A158="","",G158-H158)</f>
        <v/>
      </c>
      <c r="J158" s="19" t="str">
        <f aca="false">IF(A158="","",IF(E158&gt;'Start Here'!$B$8,"SS over-withheld",IF(E158&lt;-'Start Here'!$B$8,"SS under-withheld",IF(ABS(I158)&gt;'Start Here'!$B$8,"Add'l Medicare off","OK"))))</f>
        <v/>
      </c>
    </row>
    <row r="159" customFormat="false" ht="15" hidden="false" customHeight="false" outlineLevel="0" collapsed="false">
      <c r="A159" s="5"/>
      <c r="B159" s="11"/>
      <c r="C159" s="8"/>
      <c r="D159" s="26" t="str">
        <f aca="false">IF(A159="","",ROUND(MIN(B159,'Start Here'!$B$13)*'Start Here'!$B$12,2))</f>
        <v/>
      </c>
      <c r="E159" s="26" t="str">
        <f aca="false">IF(A159="","",C159-D159)</f>
        <v/>
      </c>
      <c r="F159" s="11"/>
      <c r="G159" s="8"/>
      <c r="H159" s="26" t="str">
        <f aca="false">IF(A159="","",ROUND(MAX(0,F159-'Start Here'!$B$16)*'Start Here'!$B$15,2))</f>
        <v/>
      </c>
      <c r="I159" s="26" t="str">
        <f aca="false">IF(A159="","",G159-H159)</f>
        <v/>
      </c>
      <c r="J159" s="19" t="str">
        <f aca="false">IF(A159="","",IF(E159&gt;'Start Here'!$B$8,"SS over-withheld",IF(E159&lt;-'Start Here'!$B$8,"SS under-withheld",IF(ABS(I159)&gt;'Start Here'!$B$8,"Add'l Medicare off","OK"))))</f>
        <v/>
      </c>
    </row>
    <row r="160" customFormat="false" ht="15" hidden="false" customHeight="false" outlineLevel="0" collapsed="false">
      <c r="A160" s="5"/>
      <c r="B160" s="11"/>
      <c r="C160" s="8"/>
      <c r="D160" s="26" t="str">
        <f aca="false">IF(A160="","",ROUND(MIN(B160,'Start Here'!$B$13)*'Start Here'!$B$12,2))</f>
        <v/>
      </c>
      <c r="E160" s="26" t="str">
        <f aca="false">IF(A160="","",C160-D160)</f>
        <v/>
      </c>
      <c r="F160" s="11"/>
      <c r="G160" s="8"/>
      <c r="H160" s="26" t="str">
        <f aca="false">IF(A160="","",ROUND(MAX(0,F160-'Start Here'!$B$16)*'Start Here'!$B$15,2))</f>
        <v/>
      </c>
      <c r="I160" s="26" t="str">
        <f aca="false">IF(A160="","",G160-H160)</f>
        <v/>
      </c>
      <c r="J160" s="19" t="str">
        <f aca="false">IF(A160="","",IF(E160&gt;'Start Here'!$B$8,"SS over-withheld",IF(E160&lt;-'Start Here'!$B$8,"SS under-withheld",IF(ABS(I160)&gt;'Start Here'!$B$8,"Add'l Medicare off","OK"))))</f>
        <v/>
      </c>
    </row>
    <row r="161" customFormat="false" ht="15" hidden="false" customHeight="false" outlineLevel="0" collapsed="false">
      <c r="A161" s="5"/>
      <c r="B161" s="11"/>
      <c r="C161" s="8"/>
      <c r="D161" s="26" t="str">
        <f aca="false">IF(A161="","",ROUND(MIN(B161,'Start Here'!$B$13)*'Start Here'!$B$12,2))</f>
        <v/>
      </c>
      <c r="E161" s="26" t="str">
        <f aca="false">IF(A161="","",C161-D161)</f>
        <v/>
      </c>
      <c r="F161" s="11"/>
      <c r="G161" s="8"/>
      <c r="H161" s="26" t="str">
        <f aca="false">IF(A161="","",ROUND(MAX(0,F161-'Start Here'!$B$16)*'Start Here'!$B$15,2))</f>
        <v/>
      </c>
      <c r="I161" s="26" t="str">
        <f aca="false">IF(A161="","",G161-H161)</f>
        <v/>
      </c>
      <c r="J161" s="19" t="str">
        <f aca="false">IF(A161="","",IF(E161&gt;'Start Here'!$B$8,"SS over-withheld",IF(E161&lt;-'Start Here'!$B$8,"SS under-withheld",IF(ABS(I161)&gt;'Start Here'!$B$8,"Add'l Medicare off","OK"))))</f>
        <v/>
      </c>
    </row>
    <row r="162" customFormat="false" ht="15" hidden="false" customHeight="false" outlineLevel="0" collapsed="false">
      <c r="A162" s="5"/>
      <c r="B162" s="11"/>
      <c r="C162" s="8"/>
      <c r="D162" s="26" t="str">
        <f aca="false">IF(A162="","",ROUND(MIN(B162,'Start Here'!$B$13)*'Start Here'!$B$12,2))</f>
        <v/>
      </c>
      <c r="E162" s="26" t="str">
        <f aca="false">IF(A162="","",C162-D162)</f>
        <v/>
      </c>
      <c r="F162" s="11"/>
      <c r="G162" s="8"/>
      <c r="H162" s="26" t="str">
        <f aca="false">IF(A162="","",ROUND(MAX(0,F162-'Start Here'!$B$16)*'Start Here'!$B$15,2))</f>
        <v/>
      </c>
      <c r="I162" s="26" t="str">
        <f aca="false">IF(A162="","",G162-H162)</f>
        <v/>
      </c>
      <c r="J162" s="19" t="str">
        <f aca="false">IF(A162="","",IF(E162&gt;'Start Here'!$B$8,"SS over-withheld",IF(E162&lt;-'Start Here'!$B$8,"SS under-withheld",IF(ABS(I162)&gt;'Start Here'!$B$8,"Add'l Medicare off","OK"))))</f>
        <v/>
      </c>
    </row>
    <row r="163" customFormat="false" ht="15" hidden="false" customHeight="false" outlineLevel="0" collapsed="false">
      <c r="A163" s="5"/>
      <c r="B163" s="11"/>
      <c r="C163" s="8"/>
      <c r="D163" s="26" t="str">
        <f aca="false">IF(A163="","",ROUND(MIN(B163,'Start Here'!$B$13)*'Start Here'!$B$12,2))</f>
        <v/>
      </c>
      <c r="E163" s="26" t="str">
        <f aca="false">IF(A163="","",C163-D163)</f>
        <v/>
      </c>
      <c r="F163" s="11"/>
      <c r="G163" s="8"/>
      <c r="H163" s="26" t="str">
        <f aca="false">IF(A163="","",ROUND(MAX(0,F163-'Start Here'!$B$16)*'Start Here'!$B$15,2))</f>
        <v/>
      </c>
      <c r="I163" s="26" t="str">
        <f aca="false">IF(A163="","",G163-H163)</f>
        <v/>
      </c>
      <c r="J163" s="19" t="str">
        <f aca="false">IF(A163="","",IF(E163&gt;'Start Here'!$B$8,"SS over-withheld",IF(E163&lt;-'Start Here'!$B$8,"SS under-withheld",IF(ABS(I163)&gt;'Start Here'!$B$8,"Add'l Medicare off","OK"))))</f>
        <v/>
      </c>
    </row>
    <row r="164" customFormat="false" ht="15" hidden="false" customHeight="false" outlineLevel="0" collapsed="false">
      <c r="A164" s="5"/>
      <c r="B164" s="11"/>
      <c r="C164" s="8"/>
      <c r="D164" s="26" t="str">
        <f aca="false">IF(A164="","",ROUND(MIN(B164,'Start Here'!$B$13)*'Start Here'!$B$12,2))</f>
        <v/>
      </c>
      <c r="E164" s="26" t="str">
        <f aca="false">IF(A164="","",C164-D164)</f>
        <v/>
      </c>
      <c r="F164" s="11"/>
      <c r="G164" s="8"/>
      <c r="H164" s="26" t="str">
        <f aca="false">IF(A164="","",ROUND(MAX(0,F164-'Start Here'!$B$16)*'Start Here'!$B$15,2))</f>
        <v/>
      </c>
      <c r="I164" s="26" t="str">
        <f aca="false">IF(A164="","",G164-H164)</f>
        <v/>
      </c>
      <c r="J164" s="19" t="str">
        <f aca="false">IF(A164="","",IF(E164&gt;'Start Here'!$B$8,"SS over-withheld",IF(E164&lt;-'Start Here'!$B$8,"SS under-withheld",IF(ABS(I164)&gt;'Start Here'!$B$8,"Add'l Medicare off","OK"))))</f>
        <v/>
      </c>
    </row>
    <row r="165" customFormat="false" ht="15" hidden="false" customHeight="false" outlineLevel="0" collapsed="false">
      <c r="A165" s="5"/>
      <c r="B165" s="11"/>
      <c r="C165" s="8"/>
      <c r="D165" s="26" t="str">
        <f aca="false">IF(A165="","",ROUND(MIN(B165,'Start Here'!$B$13)*'Start Here'!$B$12,2))</f>
        <v/>
      </c>
      <c r="E165" s="26" t="str">
        <f aca="false">IF(A165="","",C165-D165)</f>
        <v/>
      </c>
      <c r="F165" s="11"/>
      <c r="G165" s="8"/>
      <c r="H165" s="26" t="str">
        <f aca="false">IF(A165="","",ROUND(MAX(0,F165-'Start Here'!$B$16)*'Start Here'!$B$15,2))</f>
        <v/>
      </c>
      <c r="I165" s="26" t="str">
        <f aca="false">IF(A165="","",G165-H165)</f>
        <v/>
      </c>
      <c r="J165" s="19" t="str">
        <f aca="false">IF(A165="","",IF(E165&gt;'Start Here'!$B$8,"SS over-withheld",IF(E165&lt;-'Start Here'!$B$8,"SS under-withheld",IF(ABS(I165)&gt;'Start Here'!$B$8,"Add'l Medicare off","OK"))))</f>
        <v/>
      </c>
    </row>
    <row r="166" customFormat="false" ht="15" hidden="false" customHeight="false" outlineLevel="0" collapsed="false">
      <c r="A166" s="5"/>
      <c r="B166" s="11"/>
      <c r="C166" s="8"/>
      <c r="D166" s="26" t="str">
        <f aca="false">IF(A166="","",ROUND(MIN(B166,'Start Here'!$B$13)*'Start Here'!$B$12,2))</f>
        <v/>
      </c>
      <c r="E166" s="26" t="str">
        <f aca="false">IF(A166="","",C166-D166)</f>
        <v/>
      </c>
      <c r="F166" s="11"/>
      <c r="G166" s="8"/>
      <c r="H166" s="26" t="str">
        <f aca="false">IF(A166="","",ROUND(MAX(0,F166-'Start Here'!$B$16)*'Start Here'!$B$15,2))</f>
        <v/>
      </c>
      <c r="I166" s="26" t="str">
        <f aca="false">IF(A166="","",G166-H166)</f>
        <v/>
      </c>
      <c r="J166" s="19" t="str">
        <f aca="false">IF(A166="","",IF(E166&gt;'Start Here'!$B$8,"SS over-withheld",IF(E166&lt;-'Start Here'!$B$8,"SS under-withheld",IF(ABS(I166)&gt;'Start Here'!$B$8,"Add'l Medicare off","OK"))))</f>
        <v/>
      </c>
    </row>
    <row r="167" customFormat="false" ht="15" hidden="false" customHeight="false" outlineLevel="0" collapsed="false">
      <c r="A167" s="5"/>
      <c r="B167" s="11"/>
      <c r="C167" s="8"/>
      <c r="D167" s="26" t="str">
        <f aca="false">IF(A167="","",ROUND(MIN(B167,'Start Here'!$B$13)*'Start Here'!$B$12,2))</f>
        <v/>
      </c>
      <c r="E167" s="26" t="str">
        <f aca="false">IF(A167="","",C167-D167)</f>
        <v/>
      </c>
      <c r="F167" s="11"/>
      <c r="G167" s="8"/>
      <c r="H167" s="26" t="str">
        <f aca="false">IF(A167="","",ROUND(MAX(0,F167-'Start Here'!$B$16)*'Start Here'!$B$15,2))</f>
        <v/>
      </c>
      <c r="I167" s="26" t="str">
        <f aca="false">IF(A167="","",G167-H167)</f>
        <v/>
      </c>
      <c r="J167" s="19" t="str">
        <f aca="false">IF(A167="","",IF(E167&gt;'Start Here'!$B$8,"SS over-withheld",IF(E167&lt;-'Start Here'!$B$8,"SS under-withheld",IF(ABS(I167)&gt;'Start Here'!$B$8,"Add'l Medicare off","OK"))))</f>
        <v/>
      </c>
    </row>
    <row r="168" customFormat="false" ht="15" hidden="false" customHeight="false" outlineLevel="0" collapsed="false">
      <c r="A168" s="5"/>
      <c r="B168" s="11"/>
      <c r="C168" s="8"/>
      <c r="D168" s="26" t="str">
        <f aca="false">IF(A168="","",ROUND(MIN(B168,'Start Here'!$B$13)*'Start Here'!$B$12,2))</f>
        <v/>
      </c>
      <c r="E168" s="26" t="str">
        <f aca="false">IF(A168="","",C168-D168)</f>
        <v/>
      </c>
      <c r="F168" s="11"/>
      <c r="G168" s="8"/>
      <c r="H168" s="26" t="str">
        <f aca="false">IF(A168="","",ROUND(MAX(0,F168-'Start Here'!$B$16)*'Start Here'!$B$15,2))</f>
        <v/>
      </c>
      <c r="I168" s="26" t="str">
        <f aca="false">IF(A168="","",G168-H168)</f>
        <v/>
      </c>
      <c r="J168" s="19" t="str">
        <f aca="false">IF(A168="","",IF(E168&gt;'Start Here'!$B$8,"SS over-withheld",IF(E168&lt;-'Start Here'!$B$8,"SS under-withheld",IF(ABS(I168)&gt;'Start Here'!$B$8,"Add'l Medicare off","OK"))))</f>
        <v/>
      </c>
    </row>
    <row r="169" customFormat="false" ht="15" hidden="false" customHeight="false" outlineLevel="0" collapsed="false">
      <c r="A169" s="5"/>
      <c r="B169" s="11"/>
      <c r="C169" s="8"/>
      <c r="D169" s="26" t="str">
        <f aca="false">IF(A169="","",ROUND(MIN(B169,'Start Here'!$B$13)*'Start Here'!$B$12,2))</f>
        <v/>
      </c>
      <c r="E169" s="26" t="str">
        <f aca="false">IF(A169="","",C169-D169)</f>
        <v/>
      </c>
      <c r="F169" s="11"/>
      <c r="G169" s="8"/>
      <c r="H169" s="26" t="str">
        <f aca="false">IF(A169="","",ROUND(MAX(0,F169-'Start Here'!$B$16)*'Start Here'!$B$15,2))</f>
        <v/>
      </c>
      <c r="I169" s="26" t="str">
        <f aca="false">IF(A169="","",G169-H169)</f>
        <v/>
      </c>
      <c r="J169" s="19" t="str">
        <f aca="false">IF(A169="","",IF(E169&gt;'Start Here'!$B$8,"SS over-withheld",IF(E169&lt;-'Start Here'!$B$8,"SS under-withheld",IF(ABS(I169)&gt;'Start Here'!$B$8,"Add'l Medicare off","OK"))))</f>
        <v/>
      </c>
    </row>
    <row r="170" customFormat="false" ht="15" hidden="false" customHeight="false" outlineLevel="0" collapsed="false">
      <c r="A170" s="5"/>
      <c r="B170" s="11"/>
      <c r="C170" s="8"/>
      <c r="D170" s="26" t="str">
        <f aca="false">IF(A170="","",ROUND(MIN(B170,'Start Here'!$B$13)*'Start Here'!$B$12,2))</f>
        <v/>
      </c>
      <c r="E170" s="26" t="str">
        <f aca="false">IF(A170="","",C170-D170)</f>
        <v/>
      </c>
      <c r="F170" s="11"/>
      <c r="G170" s="8"/>
      <c r="H170" s="26" t="str">
        <f aca="false">IF(A170="","",ROUND(MAX(0,F170-'Start Here'!$B$16)*'Start Here'!$B$15,2))</f>
        <v/>
      </c>
      <c r="I170" s="26" t="str">
        <f aca="false">IF(A170="","",G170-H170)</f>
        <v/>
      </c>
      <c r="J170" s="19" t="str">
        <f aca="false">IF(A170="","",IF(E170&gt;'Start Here'!$B$8,"SS over-withheld",IF(E170&lt;-'Start Here'!$B$8,"SS under-withheld",IF(ABS(I170)&gt;'Start Here'!$B$8,"Add'l Medicare off","OK"))))</f>
        <v/>
      </c>
    </row>
    <row r="171" customFormat="false" ht="15" hidden="false" customHeight="false" outlineLevel="0" collapsed="false">
      <c r="A171" s="5"/>
      <c r="B171" s="11"/>
      <c r="C171" s="8"/>
      <c r="D171" s="26" t="str">
        <f aca="false">IF(A171="","",ROUND(MIN(B171,'Start Here'!$B$13)*'Start Here'!$B$12,2))</f>
        <v/>
      </c>
      <c r="E171" s="26" t="str">
        <f aca="false">IF(A171="","",C171-D171)</f>
        <v/>
      </c>
      <c r="F171" s="11"/>
      <c r="G171" s="8"/>
      <c r="H171" s="26" t="str">
        <f aca="false">IF(A171="","",ROUND(MAX(0,F171-'Start Here'!$B$16)*'Start Here'!$B$15,2))</f>
        <v/>
      </c>
      <c r="I171" s="26" t="str">
        <f aca="false">IF(A171="","",G171-H171)</f>
        <v/>
      </c>
      <c r="J171" s="19" t="str">
        <f aca="false">IF(A171="","",IF(E171&gt;'Start Here'!$B$8,"SS over-withheld",IF(E171&lt;-'Start Here'!$B$8,"SS under-withheld",IF(ABS(I171)&gt;'Start Here'!$B$8,"Add'l Medicare off","OK"))))</f>
        <v/>
      </c>
    </row>
    <row r="172" customFormat="false" ht="15" hidden="false" customHeight="false" outlineLevel="0" collapsed="false">
      <c r="A172" s="5"/>
      <c r="B172" s="11"/>
      <c r="C172" s="8"/>
      <c r="D172" s="26" t="str">
        <f aca="false">IF(A172="","",ROUND(MIN(B172,'Start Here'!$B$13)*'Start Here'!$B$12,2))</f>
        <v/>
      </c>
      <c r="E172" s="26" t="str">
        <f aca="false">IF(A172="","",C172-D172)</f>
        <v/>
      </c>
      <c r="F172" s="11"/>
      <c r="G172" s="8"/>
      <c r="H172" s="26" t="str">
        <f aca="false">IF(A172="","",ROUND(MAX(0,F172-'Start Here'!$B$16)*'Start Here'!$B$15,2))</f>
        <v/>
      </c>
      <c r="I172" s="26" t="str">
        <f aca="false">IF(A172="","",G172-H172)</f>
        <v/>
      </c>
      <c r="J172" s="19" t="str">
        <f aca="false">IF(A172="","",IF(E172&gt;'Start Here'!$B$8,"SS over-withheld",IF(E172&lt;-'Start Here'!$B$8,"SS under-withheld",IF(ABS(I172)&gt;'Start Here'!$B$8,"Add'l Medicare off","OK"))))</f>
        <v/>
      </c>
    </row>
    <row r="173" customFormat="false" ht="15" hidden="false" customHeight="false" outlineLevel="0" collapsed="false">
      <c r="A173" s="5"/>
      <c r="B173" s="11"/>
      <c r="C173" s="8"/>
      <c r="D173" s="26" t="str">
        <f aca="false">IF(A173="","",ROUND(MIN(B173,'Start Here'!$B$13)*'Start Here'!$B$12,2))</f>
        <v/>
      </c>
      <c r="E173" s="26" t="str">
        <f aca="false">IF(A173="","",C173-D173)</f>
        <v/>
      </c>
      <c r="F173" s="11"/>
      <c r="G173" s="8"/>
      <c r="H173" s="26" t="str">
        <f aca="false">IF(A173="","",ROUND(MAX(0,F173-'Start Here'!$B$16)*'Start Here'!$B$15,2))</f>
        <v/>
      </c>
      <c r="I173" s="26" t="str">
        <f aca="false">IF(A173="","",G173-H173)</f>
        <v/>
      </c>
      <c r="J173" s="19" t="str">
        <f aca="false">IF(A173="","",IF(E173&gt;'Start Here'!$B$8,"SS over-withheld",IF(E173&lt;-'Start Here'!$B$8,"SS under-withheld",IF(ABS(I173)&gt;'Start Here'!$B$8,"Add'l Medicare off","OK"))))</f>
        <v/>
      </c>
    </row>
    <row r="174" customFormat="false" ht="15" hidden="false" customHeight="false" outlineLevel="0" collapsed="false">
      <c r="A174" s="5"/>
      <c r="B174" s="11"/>
      <c r="C174" s="8"/>
      <c r="D174" s="26" t="str">
        <f aca="false">IF(A174="","",ROUND(MIN(B174,'Start Here'!$B$13)*'Start Here'!$B$12,2))</f>
        <v/>
      </c>
      <c r="E174" s="26" t="str">
        <f aca="false">IF(A174="","",C174-D174)</f>
        <v/>
      </c>
      <c r="F174" s="11"/>
      <c r="G174" s="8"/>
      <c r="H174" s="26" t="str">
        <f aca="false">IF(A174="","",ROUND(MAX(0,F174-'Start Here'!$B$16)*'Start Here'!$B$15,2))</f>
        <v/>
      </c>
      <c r="I174" s="26" t="str">
        <f aca="false">IF(A174="","",G174-H174)</f>
        <v/>
      </c>
      <c r="J174" s="19" t="str">
        <f aca="false">IF(A174="","",IF(E174&gt;'Start Here'!$B$8,"SS over-withheld",IF(E174&lt;-'Start Here'!$B$8,"SS under-withheld",IF(ABS(I174)&gt;'Start Here'!$B$8,"Add'l Medicare off","OK"))))</f>
        <v/>
      </c>
    </row>
    <row r="175" customFormat="false" ht="15" hidden="false" customHeight="false" outlineLevel="0" collapsed="false">
      <c r="A175" s="5"/>
      <c r="B175" s="11"/>
      <c r="C175" s="8"/>
      <c r="D175" s="26" t="str">
        <f aca="false">IF(A175="","",ROUND(MIN(B175,'Start Here'!$B$13)*'Start Here'!$B$12,2))</f>
        <v/>
      </c>
      <c r="E175" s="26" t="str">
        <f aca="false">IF(A175="","",C175-D175)</f>
        <v/>
      </c>
      <c r="F175" s="11"/>
      <c r="G175" s="8"/>
      <c r="H175" s="26" t="str">
        <f aca="false">IF(A175="","",ROUND(MAX(0,F175-'Start Here'!$B$16)*'Start Here'!$B$15,2))</f>
        <v/>
      </c>
      <c r="I175" s="26" t="str">
        <f aca="false">IF(A175="","",G175-H175)</f>
        <v/>
      </c>
      <c r="J175" s="19" t="str">
        <f aca="false">IF(A175="","",IF(E175&gt;'Start Here'!$B$8,"SS over-withheld",IF(E175&lt;-'Start Here'!$B$8,"SS under-withheld",IF(ABS(I175)&gt;'Start Here'!$B$8,"Add'l Medicare off","OK"))))</f>
        <v/>
      </c>
    </row>
    <row r="176" customFormat="false" ht="15" hidden="false" customHeight="false" outlineLevel="0" collapsed="false">
      <c r="A176" s="5"/>
      <c r="B176" s="11"/>
      <c r="C176" s="8"/>
      <c r="D176" s="26" t="str">
        <f aca="false">IF(A176="","",ROUND(MIN(B176,'Start Here'!$B$13)*'Start Here'!$B$12,2))</f>
        <v/>
      </c>
      <c r="E176" s="26" t="str">
        <f aca="false">IF(A176="","",C176-D176)</f>
        <v/>
      </c>
      <c r="F176" s="11"/>
      <c r="G176" s="8"/>
      <c r="H176" s="26" t="str">
        <f aca="false">IF(A176="","",ROUND(MAX(0,F176-'Start Here'!$B$16)*'Start Here'!$B$15,2))</f>
        <v/>
      </c>
      <c r="I176" s="26" t="str">
        <f aca="false">IF(A176="","",G176-H176)</f>
        <v/>
      </c>
      <c r="J176" s="19" t="str">
        <f aca="false">IF(A176="","",IF(E176&gt;'Start Here'!$B$8,"SS over-withheld",IF(E176&lt;-'Start Here'!$B$8,"SS under-withheld",IF(ABS(I176)&gt;'Start Here'!$B$8,"Add'l Medicare off","OK"))))</f>
        <v/>
      </c>
    </row>
    <row r="177" customFormat="false" ht="15" hidden="false" customHeight="false" outlineLevel="0" collapsed="false">
      <c r="A177" s="5"/>
      <c r="B177" s="11"/>
      <c r="C177" s="8"/>
      <c r="D177" s="26" t="str">
        <f aca="false">IF(A177="","",ROUND(MIN(B177,'Start Here'!$B$13)*'Start Here'!$B$12,2))</f>
        <v/>
      </c>
      <c r="E177" s="26" t="str">
        <f aca="false">IF(A177="","",C177-D177)</f>
        <v/>
      </c>
      <c r="F177" s="11"/>
      <c r="G177" s="8"/>
      <c r="H177" s="26" t="str">
        <f aca="false">IF(A177="","",ROUND(MAX(0,F177-'Start Here'!$B$16)*'Start Here'!$B$15,2))</f>
        <v/>
      </c>
      <c r="I177" s="26" t="str">
        <f aca="false">IF(A177="","",G177-H177)</f>
        <v/>
      </c>
      <c r="J177" s="19" t="str">
        <f aca="false">IF(A177="","",IF(E177&gt;'Start Here'!$B$8,"SS over-withheld",IF(E177&lt;-'Start Here'!$B$8,"SS under-withheld",IF(ABS(I177)&gt;'Start Here'!$B$8,"Add'l Medicare off","OK"))))</f>
        <v/>
      </c>
    </row>
    <row r="178" customFormat="false" ht="15" hidden="false" customHeight="false" outlineLevel="0" collapsed="false">
      <c r="A178" s="5"/>
      <c r="B178" s="11"/>
      <c r="C178" s="8"/>
      <c r="D178" s="26" t="str">
        <f aca="false">IF(A178="","",ROUND(MIN(B178,'Start Here'!$B$13)*'Start Here'!$B$12,2))</f>
        <v/>
      </c>
      <c r="E178" s="26" t="str">
        <f aca="false">IF(A178="","",C178-D178)</f>
        <v/>
      </c>
      <c r="F178" s="11"/>
      <c r="G178" s="8"/>
      <c r="H178" s="26" t="str">
        <f aca="false">IF(A178="","",ROUND(MAX(0,F178-'Start Here'!$B$16)*'Start Here'!$B$15,2))</f>
        <v/>
      </c>
      <c r="I178" s="26" t="str">
        <f aca="false">IF(A178="","",G178-H178)</f>
        <v/>
      </c>
      <c r="J178" s="19" t="str">
        <f aca="false">IF(A178="","",IF(E178&gt;'Start Here'!$B$8,"SS over-withheld",IF(E178&lt;-'Start Here'!$B$8,"SS under-withheld",IF(ABS(I178)&gt;'Start Here'!$B$8,"Add'l Medicare off","OK"))))</f>
        <v/>
      </c>
    </row>
    <row r="179" customFormat="false" ht="15" hidden="false" customHeight="false" outlineLevel="0" collapsed="false">
      <c r="A179" s="5"/>
      <c r="B179" s="11"/>
      <c r="C179" s="8"/>
      <c r="D179" s="26" t="str">
        <f aca="false">IF(A179="","",ROUND(MIN(B179,'Start Here'!$B$13)*'Start Here'!$B$12,2))</f>
        <v/>
      </c>
      <c r="E179" s="26" t="str">
        <f aca="false">IF(A179="","",C179-D179)</f>
        <v/>
      </c>
      <c r="F179" s="11"/>
      <c r="G179" s="8"/>
      <c r="H179" s="26" t="str">
        <f aca="false">IF(A179="","",ROUND(MAX(0,F179-'Start Here'!$B$16)*'Start Here'!$B$15,2))</f>
        <v/>
      </c>
      <c r="I179" s="26" t="str">
        <f aca="false">IF(A179="","",G179-H179)</f>
        <v/>
      </c>
      <c r="J179" s="19" t="str">
        <f aca="false">IF(A179="","",IF(E179&gt;'Start Here'!$B$8,"SS over-withheld",IF(E179&lt;-'Start Here'!$B$8,"SS under-withheld",IF(ABS(I179)&gt;'Start Here'!$B$8,"Add'l Medicare off","OK"))))</f>
        <v/>
      </c>
    </row>
    <row r="180" customFormat="false" ht="15" hidden="false" customHeight="false" outlineLevel="0" collapsed="false">
      <c r="A180" s="5"/>
      <c r="B180" s="11"/>
      <c r="C180" s="8"/>
      <c r="D180" s="26" t="str">
        <f aca="false">IF(A180="","",ROUND(MIN(B180,'Start Here'!$B$13)*'Start Here'!$B$12,2))</f>
        <v/>
      </c>
      <c r="E180" s="26" t="str">
        <f aca="false">IF(A180="","",C180-D180)</f>
        <v/>
      </c>
      <c r="F180" s="11"/>
      <c r="G180" s="8"/>
      <c r="H180" s="26" t="str">
        <f aca="false">IF(A180="","",ROUND(MAX(0,F180-'Start Here'!$B$16)*'Start Here'!$B$15,2))</f>
        <v/>
      </c>
      <c r="I180" s="26" t="str">
        <f aca="false">IF(A180="","",G180-H180)</f>
        <v/>
      </c>
      <c r="J180" s="19" t="str">
        <f aca="false">IF(A180="","",IF(E180&gt;'Start Here'!$B$8,"SS over-withheld",IF(E180&lt;-'Start Here'!$B$8,"SS under-withheld",IF(ABS(I180)&gt;'Start Here'!$B$8,"Add'l Medicare off","OK"))))</f>
        <v/>
      </c>
    </row>
    <row r="181" customFormat="false" ht="15" hidden="false" customHeight="false" outlineLevel="0" collapsed="false">
      <c r="A181" s="5"/>
      <c r="B181" s="11"/>
      <c r="C181" s="8"/>
      <c r="D181" s="26" t="str">
        <f aca="false">IF(A181="","",ROUND(MIN(B181,'Start Here'!$B$13)*'Start Here'!$B$12,2))</f>
        <v/>
      </c>
      <c r="E181" s="26" t="str">
        <f aca="false">IF(A181="","",C181-D181)</f>
        <v/>
      </c>
      <c r="F181" s="11"/>
      <c r="G181" s="8"/>
      <c r="H181" s="26" t="str">
        <f aca="false">IF(A181="","",ROUND(MAX(0,F181-'Start Here'!$B$16)*'Start Here'!$B$15,2))</f>
        <v/>
      </c>
      <c r="I181" s="26" t="str">
        <f aca="false">IF(A181="","",G181-H181)</f>
        <v/>
      </c>
      <c r="J181" s="19" t="str">
        <f aca="false">IF(A181="","",IF(E181&gt;'Start Here'!$B$8,"SS over-withheld",IF(E181&lt;-'Start Here'!$B$8,"SS under-withheld",IF(ABS(I181)&gt;'Start Here'!$B$8,"Add'l Medicare off","OK"))))</f>
        <v/>
      </c>
    </row>
    <row r="182" customFormat="false" ht="15" hidden="false" customHeight="false" outlineLevel="0" collapsed="false">
      <c r="A182" s="5"/>
      <c r="B182" s="11"/>
      <c r="C182" s="8"/>
      <c r="D182" s="26" t="str">
        <f aca="false">IF(A182="","",ROUND(MIN(B182,'Start Here'!$B$13)*'Start Here'!$B$12,2))</f>
        <v/>
      </c>
      <c r="E182" s="26" t="str">
        <f aca="false">IF(A182="","",C182-D182)</f>
        <v/>
      </c>
      <c r="F182" s="11"/>
      <c r="G182" s="8"/>
      <c r="H182" s="26" t="str">
        <f aca="false">IF(A182="","",ROUND(MAX(0,F182-'Start Here'!$B$16)*'Start Here'!$B$15,2))</f>
        <v/>
      </c>
      <c r="I182" s="26" t="str">
        <f aca="false">IF(A182="","",G182-H182)</f>
        <v/>
      </c>
      <c r="J182" s="19" t="str">
        <f aca="false">IF(A182="","",IF(E182&gt;'Start Here'!$B$8,"SS over-withheld",IF(E182&lt;-'Start Here'!$B$8,"SS under-withheld",IF(ABS(I182)&gt;'Start Here'!$B$8,"Add'l Medicare off","OK"))))</f>
        <v/>
      </c>
    </row>
    <row r="183" customFormat="false" ht="15" hidden="false" customHeight="false" outlineLevel="0" collapsed="false">
      <c r="A183" s="5"/>
      <c r="B183" s="11"/>
      <c r="C183" s="8"/>
      <c r="D183" s="26" t="str">
        <f aca="false">IF(A183="","",ROUND(MIN(B183,'Start Here'!$B$13)*'Start Here'!$B$12,2))</f>
        <v/>
      </c>
      <c r="E183" s="26" t="str">
        <f aca="false">IF(A183="","",C183-D183)</f>
        <v/>
      </c>
      <c r="F183" s="11"/>
      <c r="G183" s="8"/>
      <c r="H183" s="26" t="str">
        <f aca="false">IF(A183="","",ROUND(MAX(0,F183-'Start Here'!$B$16)*'Start Here'!$B$15,2))</f>
        <v/>
      </c>
      <c r="I183" s="26" t="str">
        <f aca="false">IF(A183="","",G183-H183)</f>
        <v/>
      </c>
      <c r="J183" s="19" t="str">
        <f aca="false">IF(A183="","",IF(E183&gt;'Start Here'!$B$8,"SS over-withheld",IF(E183&lt;-'Start Here'!$B$8,"SS under-withheld",IF(ABS(I183)&gt;'Start Here'!$B$8,"Add'l Medicare off","OK"))))</f>
        <v/>
      </c>
    </row>
    <row r="184" customFormat="false" ht="15" hidden="false" customHeight="false" outlineLevel="0" collapsed="false">
      <c r="A184" s="5"/>
      <c r="B184" s="11"/>
      <c r="C184" s="8"/>
      <c r="D184" s="26" t="str">
        <f aca="false">IF(A184="","",ROUND(MIN(B184,'Start Here'!$B$13)*'Start Here'!$B$12,2))</f>
        <v/>
      </c>
      <c r="E184" s="26" t="str">
        <f aca="false">IF(A184="","",C184-D184)</f>
        <v/>
      </c>
      <c r="F184" s="11"/>
      <c r="G184" s="8"/>
      <c r="H184" s="26" t="str">
        <f aca="false">IF(A184="","",ROUND(MAX(0,F184-'Start Here'!$B$16)*'Start Here'!$B$15,2))</f>
        <v/>
      </c>
      <c r="I184" s="26" t="str">
        <f aca="false">IF(A184="","",G184-H184)</f>
        <v/>
      </c>
      <c r="J184" s="19" t="str">
        <f aca="false">IF(A184="","",IF(E184&gt;'Start Here'!$B$8,"SS over-withheld",IF(E184&lt;-'Start Here'!$B$8,"SS under-withheld",IF(ABS(I184)&gt;'Start Here'!$B$8,"Add'l Medicare off","OK"))))</f>
        <v/>
      </c>
    </row>
    <row r="185" customFormat="false" ht="15" hidden="false" customHeight="false" outlineLevel="0" collapsed="false">
      <c r="A185" s="5"/>
      <c r="B185" s="11"/>
      <c r="C185" s="8"/>
      <c r="D185" s="26" t="str">
        <f aca="false">IF(A185="","",ROUND(MIN(B185,'Start Here'!$B$13)*'Start Here'!$B$12,2))</f>
        <v/>
      </c>
      <c r="E185" s="26" t="str">
        <f aca="false">IF(A185="","",C185-D185)</f>
        <v/>
      </c>
      <c r="F185" s="11"/>
      <c r="G185" s="8"/>
      <c r="H185" s="26" t="str">
        <f aca="false">IF(A185="","",ROUND(MAX(0,F185-'Start Here'!$B$16)*'Start Here'!$B$15,2))</f>
        <v/>
      </c>
      <c r="I185" s="26" t="str">
        <f aca="false">IF(A185="","",G185-H185)</f>
        <v/>
      </c>
      <c r="J185" s="19" t="str">
        <f aca="false">IF(A185="","",IF(E185&gt;'Start Here'!$B$8,"SS over-withheld",IF(E185&lt;-'Start Here'!$B$8,"SS under-withheld",IF(ABS(I185)&gt;'Start Here'!$B$8,"Add'l Medicare off","OK"))))</f>
        <v/>
      </c>
    </row>
    <row r="186" customFormat="false" ht="15" hidden="false" customHeight="false" outlineLevel="0" collapsed="false">
      <c r="A186" s="5"/>
      <c r="B186" s="11"/>
      <c r="C186" s="8"/>
      <c r="D186" s="26" t="str">
        <f aca="false">IF(A186="","",ROUND(MIN(B186,'Start Here'!$B$13)*'Start Here'!$B$12,2))</f>
        <v/>
      </c>
      <c r="E186" s="26" t="str">
        <f aca="false">IF(A186="","",C186-D186)</f>
        <v/>
      </c>
      <c r="F186" s="11"/>
      <c r="G186" s="8"/>
      <c r="H186" s="26" t="str">
        <f aca="false">IF(A186="","",ROUND(MAX(0,F186-'Start Here'!$B$16)*'Start Here'!$B$15,2))</f>
        <v/>
      </c>
      <c r="I186" s="26" t="str">
        <f aca="false">IF(A186="","",G186-H186)</f>
        <v/>
      </c>
      <c r="J186" s="19" t="str">
        <f aca="false">IF(A186="","",IF(E186&gt;'Start Here'!$B$8,"SS over-withheld",IF(E186&lt;-'Start Here'!$B$8,"SS under-withheld",IF(ABS(I186)&gt;'Start Here'!$B$8,"Add'l Medicare off","OK"))))</f>
        <v/>
      </c>
    </row>
    <row r="187" customFormat="false" ht="15" hidden="false" customHeight="false" outlineLevel="0" collapsed="false">
      <c r="A187" s="5"/>
      <c r="B187" s="11"/>
      <c r="C187" s="8"/>
      <c r="D187" s="26" t="str">
        <f aca="false">IF(A187="","",ROUND(MIN(B187,'Start Here'!$B$13)*'Start Here'!$B$12,2))</f>
        <v/>
      </c>
      <c r="E187" s="26" t="str">
        <f aca="false">IF(A187="","",C187-D187)</f>
        <v/>
      </c>
      <c r="F187" s="11"/>
      <c r="G187" s="8"/>
      <c r="H187" s="26" t="str">
        <f aca="false">IF(A187="","",ROUND(MAX(0,F187-'Start Here'!$B$16)*'Start Here'!$B$15,2))</f>
        <v/>
      </c>
      <c r="I187" s="26" t="str">
        <f aca="false">IF(A187="","",G187-H187)</f>
        <v/>
      </c>
      <c r="J187" s="19" t="str">
        <f aca="false">IF(A187="","",IF(E187&gt;'Start Here'!$B$8,"SS over-withheld",IF(E187&lt;-'Start Here'!$B$8,"SS under-withheld",IF(ABS(I187)&gt;'Start Here'!$B$8,"Add'l Medicare off","OK"))))</f>
        <v/>
      </c>
    </row>
    <row r="188" customFormat="false" ht="15" hidden="false" customHeight="false" outlineLevel="0" collapsed="false">
      <c r="A188" s="5"/>
      <c r="B188" s="11"/>
      <c r="C188" s="8"/>
      <c r="D188" s="26" t="str">
        <f aca="false">IF(A188="","",ROUND(MIN(B188,'Start Here'!$B$13)*'Start Here'!$B$12,2))</f>
        <v/>
      </c>
      <c r="E188" s="26" t="str">
        <f aca="false">IF(A188="","",C188-D188)</f>
        <v/>
      </c>
      <c r="F188" s="11"/>
      <c r="G188" s="8"/>
      <c r="H188" s="26" t="str">
        <f aca="false">IF(A188="","",ROUND(MAX(0,F188-'Start Here'!$B$16)*'Start Here'!$B$15,2))</f>
        <v/>
      </c>
      <c r="I188" s="26" t="str">
        <f aca="false">IF(A188="","",G188-H188)</f>
        <v/>
      </c>
      <c r="J188" s="19" t="str">
        <f aca="false">IF(A188="","",IF(E188&gt;'Start Here'!$B$8,"SS over-withheld",IF(E188&lt;-'Start Here'!$B$8,"SS under-withheld",IF(ABS(I188)&gt;'Start Here'!$B$8,"Add'l Medicare off","OK"))))</f>
        <v/>
      </c>
    </row>
    <row r="189" customFormat="false" ht="15" hidden="false" customHeight="false" outlineLevel="0" collapsed="false">
      <c r="A189" s="5"/>
      <c r="B189" s="11"/>
      <c r="C189" s="8"/>
      <c r="D189" s="26" t="str">
        <f aca="false">IF(A189="","",ROUND(MIN(B189,'Start Here'!$B$13)*'Start Here'!$B$12,2))</f>
        <v/>
      </c>
      <c r="E189" s="26" t="str">
        <f aca="false">IF(A189="","",C189-D189)</f>
        <v/>
      </c>
      <c r="F189" s="11"/>
      <c r="G189" s="8"/>
      <c r="H189" s="26" t="str">
        <f aca="false">IF(A189="","",ROUND(MAX(0,F189-'Start Here'!$B$16)*'Start Here'!$B$15,2))</f>
        <v/>
      </c>
      <c r="I189" s="26" t="str">
        <f aca="false">IF(A189="","",G189-H189)</f>
        <v/>
      </c>
      <c r="J189" s="19" t="str">
        <f aca="false">IF(A189="","",IF(E189&gt;'Start Here'!$B$8,"SS over-withheld",IF(E189&lt;-'Start Here'!$B$8,"SS under-withheld",IF(ABS(I189)&gt;'Start Here'!$B$8,"Add'l Medicare off","OK"))))</f>
        <v/>
      </c>
    </row>
    <row r="190" customFormat="false" ht="15" hidden="false" customHeight="false" outlineLevel="0" collapsed="false">
      <c r="A190" s="5"/>
      <c r="B190" s="11"/>
      <c r="C190" s="8"/>
      <c r="D190" s="26" t="str">
        <f aca="false">IF(A190="","",ROUND(MIN(B190,'Start Here'!$B$13)*'Start Here'!$B$12,2))</f>
        <v/>
      </c>
      <c r="E190" s="26" t="str">
        <f aca="false">IF(A190="","",C190-D190)</f>
        <v/>
      </c>
      <c r="F190" s="11"/>
      <c r="G190" s="8"/>
      <c r="H190" s="26" t="str">
        <f aca="false">IF(A190="","",ROUND(MAX(0,F190-'Start Here'!$B$16)*'Start Here'!$B$15,2))</f>
        <v/>
      </c>
      <c r="I190" s="26" t="str">
        <f aca="false">IF(A190="","",G190-H190)</f>
        <v/>
      </c>
      <c r="J190" s="19" t="str">
        <f aca="false">IF(A190="","",IF(E190&gt;'Start Here'!$B$8,"SS over-withheld",IF(E190&lt;-'Start Here'!$B$8,"SS under-withheld",IF(ABS(I190)&gt;'Start Here'!$B$8,"Add'l Medicare off","OK"))))</f>
        <v/>
      </c>
    </row>
    <row r="191" customFormat="false" ht="15" hidden="false" customHeight="false" outlineLevel="0" collapsed="false">
      <c r="A191" s="5"/>
      <c r="B191" s="11"/>
      <c r="C191" s="8"/>
      <c r="D191" s="26" t="str">
        <f aca="false">IF(A191="","",ROUND(MIN(B191,'Start Here'!$B$13)*'Start Here'!$B$12,2))</f>
        <v/>
      </c>
      <c r="E191" s="26" t="str">
        <f aca="false">IF(A191="","",C191-D191)</f>
        <v/>
      </c>
      <c r="F191" s="11"/>
      <c r="G191" s="8"/>
      <c r="H191" s="26" t="str">
        <f aca="false">IF(A191="","",ROUND(MAX(0,F191-'Start Here'!$B$16)*'Start Here'!$B$15,2))</f>
        <v/>
      </c>
      <c r="I191" s="26" t="str">
        <f aca="false">IF(A191="","",G191-H191)</f>
        <v/>
      </c>
      <c r="J191" s="19" t="str">
        <f aca="false">IF(A191="","",IF(E191&gt;'Start Here'!$B$8,"SS over-withheld",IF(E191&lt;-'Start Here'!$B$8,"SS under-withheld",IF(ABS(I191)&gt;'Start Here'!$B$8,"Add'l Medicare off","OK"))))</f>
        <v/>
      </c>
    </row>
    <row r="192" customFormat="false" ht="15" hidden="false" customHeight="false" outlineLevel="0" collapsed="false">
      <c r="A192" s="5"/>
      <c r="B192" s="11"/>
      <c r="C192" s="8"/>
      <c r="D192" s="26" t="str">
        <f aca="false">IF(A192="","",ROUND(MIN(B192,'Start Here'!$B$13)*'Start Here'!$B$12,2))</f>
        <v/>
      </c>
      <c r="E192" s="26" t="str">
        <f aca="false">IF(A192="","",C192-D192)</f>
        <v/>
      </c>
      <c r="F192" s="11"/>
      <c r="G192" s="8"/>
      <c r="H192" s="26" t="str">
        <f aca="false">IF(A192="","",ROUND(MAX(0,F192-'Start Here'!$B$16)*'Start Here'!$B$15,2))</f>
        <v/>
      </c>
      <c r="I192" s="26" t="str">
        <f aca="false">IF(A192="","",G192-H192)</f>
        <v/>
      </c>
      <c r="J192" s="19" t="str">
        <f aca="false">IF(A192="","",IF(E192&gt;'Start Here'!$B$8,"SS over-withheld",IF(E192&lt;-'Start Here'!$B$8,"SS under-withheld",IF(ABS(I192)&gt;'Start Here'!$B$8,"Add'l Medicare off","OK"))))</f>
        <v/>
      </c>
    </row>
    <row r="193" customFormat="false" ht="15" hidden="false" customHeight="false" outlineLevel="0" collapsed="false">
      <c r="A193" s="5"/>
      <c r="B193" s="11"/>
      <c r="C193" s="8"/>
      <c r="D193" s="26" t="str">
        <f aca="false">IF(A193="","",ROUND(MIN(B193,'Start Here'!$B$13)*'Start Here'!$B$12,2))</f>
        <v/>
      </c>
      <c r="E193" s="26" t="str">
        <f aca="false">IF(A193="","",C193-D193)</f>
        <v/>
      </c>
      <c r="F193" s="11"/>
      <c r="G193" s="8"/>
      <c r="H193" s="26" t="str">
        <f aca="false">IF(A193="","",ROUND(MAX(0,F193-'Start Here'!$B$16)*'Start Here'!$B$15,2))</f>
        <v/>
      </c>
      <c r="I193" s="26" t="str">
        <f aca="false">IF(A193="","",G193-H193)</f>
        <v/>
      </c>
      <c r="J193" s="19" t="str">
        <f aca="false">IF(A193="","",IF(E193&gt;'Start Here'!$B$8,"SS over-withheld",IF(E193&lt;-'Start Here'!$B$8,"SS under-withheld",IF(ABS(I193)&gt;'Start Here'!$B$8,"Add'l Medicare off","OK"))))</f>
        <v/>
      </c>
    </row>
    <row r="194" customFormat="false" ht="15" hidden="false" customHeight="false" outlineLevel="0" collapsed="false">
      <c r="A194" s="5"/>
      <c r="B194" s="11"/>
      <c r="C194" s="8"/>
      <c r="D194" s="26" t="str">
        <f aca="false">IF(A194="","",ROUND(MIN(B194,'Start Here'!$B$13)*'Start Here'!$B$12,2))</f>
        <v/>
      </c>
      <c r="E194" s="26" t="str">
        <f aca="false">IF(A194="","",C194-D194)</f>
        <v/>
      </c>
      <c r="F194" s="11"/>
      <c r="G194" s="8"/>
      <c r="H194" s="26" t="str">
        <f aca="false">IF(A194="","",ROUND(MAX(0,F194-'Start Here'!$B$16)*'Start Here'!$B$15,2))</f>
        <v/>
      </c>
      <c r="I194" s="26" t="str">
        <f aca="false">IF(A194="","",G194-H194)</f>
        <v/>
      </c>
      <c r="J194" s="19" t="str">
        <f aca="false">IF(A194="","",IF(E194&gt;'Start Here'!$B$8,"SS over-withheld",IF(E194&lt;-'Start Here'!$B$8,"SS under-withheld",IF(ABS(I194)&gt;'Start Here'!$B$8,"Add'l Medicare off","OK"))))</f>
        <v/>
      </c>
    </row>
    <row r="195" customFormat="false" ht="15" hidden="false" customHeight="false" outlineLevel="0" collapsed="false">
      <c r="A195" s="5"/>
      <c r="B195" s="11"/>
      <c r="C195" s="8"/>
      <c r="D195" s="26" t="str">
        <f aca="false">IF(A195="","",ROUND(MIN(B195,'Start Here'!$B$13)*'Start Here'!$B$12,2))</f>
        <v/>
      </c>
      <c r="E195" s="26" t="str">
        <f aca="false">IF(A195="","",C195-D195)</f>
        <v/>
      </c>
      <c r="F195" s="11"/>
      <c r="G195" s="8"/>
      <c r="H195" s="26" t="str">
        <f aca="false">IF(A195="","",ROUND(MAX(0,F195-'Start Here'!$B$16)*'Start Here'!$B$15,2))</f>
        <v/>
      </c>
      <c r="I195" s="26" t="str">
        <f aca="false">IF(A195="","",G195-H195)</f>
        <v/>
      </c>
      <c r="J195" s="19" t="str">
        <f aca="false">IF(A195="","",IF(E195&gt;'Start Here'!$B$8,"SS over-withheld",IF(E195&lt;-'Start Here'!$B$8,"SS under-withheld",IF(ABS(I195)&gt;'Start Here'!$B$8,"Add'l Medicare off","OK"))))</f>
        <v/>
      </c>
    </row>
    <row r="196" customFormat="false" ht="15" hidden="false" customHeight="false" outlineLevel="0" collapsed="false">
      <c r="A196" s="5"/>
      <c r="B196" s="11"/>
      <c r="C196" s="8"/>
      <c r="D196" s="26" t="str">
        <f aca="false">IF(A196="","",ROUND(MIN(B196,'Start Here'!$B$13)*'Start Here'!$B$12,2))</f>
        <v/>
      </c>
      <c r="E196" s="26" t="str">
        <f aca="false">IF(A196="","",C196-D196)</f>
        <v/>
      </c>
      <c r="F196" s="11"/>
      <c r="G196" s="8"/>
      <c r="H196" s="26" t="str">
        <f aca="false">IF(A196="","",ROUND(MAX(0,F196-'Start Here'!$B$16)*'Start Here'!$B$15,2))</f>
        <v/>
      </c>
      <c r="I196" s="26" t="str">
        <f aca="false">IF(A196="","",G196-H196)</f>
        <v/>
      </c>
      <c r="J196" s="19" t="str">
        <f aca="false">IF(A196="","",IF(E196&gt;'Start Here'!$B$8,"SS over-withheld",IF(E196&lt;-'Start Here'!$B$8,"SS under-withheld",IF(ABS(I196)&gt;'Start Here'!$B$8,"Add'l Medicare off","OK"))))</f>
        <v/>
      </c>
    </row>
    <row r="197" customFormat="false" ht="15" hidden="false" customHeight="false" outlineLevel="0" collapsed="false">
      <c r="A197" s="5"/>
      <c r="B197" s="11"/>
      <c r="C197" s="8"/>
      <c r="D197" s="26" t="str">
        <f aca="false">IF(A197="","",ROUND(MIN(B197,'Start Here'!$B$13)*'Start Here'!$B$12,2))</f>
        <v/>
      </c>
      <c r="E197" s="26" t="str">
        <f aca="false">IF(A197="","",C197-D197)</f>
        <v/>
      </c>
      <c r="F197" s="11"/>
      <c r="G197" s="8"/>
      <c r="H197" s="26" t="str">
        <f aca="false">IF(A197="","",ROUND(MAX(0,F197-'Start Here'!$B$16)*'Start Here'!$B$15,2))</f>
        <v/>
      </c>
      <c r="I197" s="26" t="str">
        <f aca="false">IF(A197="","",G197-H197)</f>
        <v/>
      </c>
      <c r="J197" s="19" t="str">
        <f aca="false">IF(A197="","",IF(E197&gt;'Start Here'!$B$8,"SS over-withheld",IF(E197&lt;-'Start Here'!$B$8,"SS under-withheld",IF(ABS(I197)&gt;'Start Here'!$B$8,"Add'l Medicare off","OK"))))</f>
        <v/>
      </c>
    </row>
    <row r="198" customFormat="false" ht="15" hidden="false" customHeight="false" outlineLevel="0" collapsed="false">
      <c r="A198" s="5"/>
      <c r="B198" s="11"/>
      <c r="C198" s="8"/>
      <c r="D198" s="26" t="str">
        <f aca="false">IF(A198="","",ROUND(MIN(B198,'Start Here'!$B$13)*'Start Here'!$B$12,2))</f>
        <v/>
      </c>
      <c r="E198" s="26" t="str">
        <f aca="false">IF(A198="","",C198-D198)</f>
        <v/>
      </c>
      <c r="F198" s="11"/>
      <c r="G198" s="8"/>
      <c r="H198" s="26" t="str">
        <f aca="false">IF(A198="","",ROUND(MAX(0,F198-'Start Here'!$B$16)*'Start Here'!$B$15,2))</f>
        <v/>
      </c>
      <c r="I198" s="26" t="str">
        <f aca="false">IF(A198="","",G198-H198)</f>
        <v/>
      </c>
      <c r="J198" s="19" t="str">
        <f aca="false">IF(A198="","",IF(E198&gt;'Start Here'!$B$8,"SS over-withheld",IF(E198&lt;-'Start Here'!$B$8,"SS under-withheld",IF(ABS(I198)&gt;'Start Here'!$B$8,"Add'l Medicare off","OK"))))</f>
        <v/>
      </c>
    </row>
    <row r="199" customFormat="false" ht="15" hidden="false" customHeight="false" outlineLevel="0" collapsed="false">
      <c r="A199" s="5"/>
      <c r="B199" s="11"/>
      <c r="C199" s="8"/>
      <c r="D199" s="26" t="str">
        <f aca="false">IF(A199="","",ROUND(MIN(B199,'Start Here'!$B$13)*'Start Here'!$B$12,2))</f>
        <v/>
      </c>
      <c r="E199" s="26" t="str">
        <f aca="false">IF(A199="","",C199-D199)</f>
        <v/>
      </c>
      <c r="F199" s="11"/>
      <c r="G199" s="8"/>
      <c r="H199" s="26" t="str">
        <f aca="false">IF(A199="","",ROUND(MAX(0,F199-'Start Here'!$B$16)*'Start Here'!$B$15,2))</f>
        <v/>
      </c>
      <c r="I199" s="26" t="str">
        <f aca="false">IF(A199="","",G199-H199)</f>
        <v/>
      </c>
      <c r="J199" s="19" t="str">
        <f aca="false">IF(A199="","",IF(E199&gt;'Start Here'!$B$8,"SS over-withheld",IF(E199&lt;-'Start Here'!$B$8,"SS under-withheld",IF(ABS(I199)&gt;'Start Here'!$B$8,"Add'l Medicare off","OK"))))</f>
        <v/>
      </c>
    </row>
    <row r="200" customFormat="false" ht="15" hidden="false" customHeight="false" outlineLevel="0" collapsed="false">
      <c r="A200" s="5"/>
      <c r="B200" s="11"/>
      <c r="C200" s="8"/>
      <c r="D200" s="26" t="str">
        <f aca="false">IF(A200="","",ROUND(MIN(B200,'Start Here'!$B$13)*'Start Here'!$B$12,2))</f>
        <v/>
      </c>
      <c r="E200" s="26" t="str">
        <f aca="false">IF(A200="","",C200-D200)</f>
        <v/>
      </c>
      <c r="F200" s="11"/>
      <c r="G200" s="8"/>
      <c r="H200" s="26" t="str">
        <f aca="false">IF(A200="","",ROUND(MAX(0,F200-'Start Here'!$B$16)*'Start Here'!$B$15,2))</f>
        <v/>
      </c>
      <c r="I200" s="26" t="str">
        <f aca="false">IF(A200="","",G200-H200)</f>
        <v/>
      </c>
      <c r="J200" s="19" t="str">
        <f aca="false">IF(A200="","",IF(E200&gt;'Start Here'!$B$8,"SS over-withheld",IF(E200&lt;-'Start Here'!$B$8,"SS under-withheld",IF(ABS(I200)&gt;'Start Here'!$B$8,"Add'l Medicare off","OK"))))</f>
        <v/>
      </c>
    </row>
    <row r="201" customFormat="false" ht="15" hidden="false" customHeight="false" outlineLevel="0" collapsed="false">
      <c r="A201" s="5"/>
      <c r="B201" s="11"/>
      <c r="C201" s="8"/>
      <c r="D201" s="26" t="str">
        <f aca="false">IF(A201="","",ROUND(MIN(B201,'Start Here'!$B$13)*'Start Here'!$B$12,2))</f>
        <v/>
      </c>
      <c r="E201" s="26" t="str">
        <f aca="false">IF(A201="","",C201-D201)</f>
        <v/>
      </c>
      <c r="F201" s="11"/>
      <c r="G201" s="8"/>
      <c r="H201" s="26" t="str">
        <f aca="false">IF(A201="","",ROUND(MAX(0,F201-'Start Here'!$B$16)*'Start Here'!$B$15,2))</f>
        <v/>
      </c>
      <c r="I201" s="26" t="str">
        <f aca="false">IF(A201="","",G201-H201)</f>
        <v/>
      </c>
      <c r="J201" s="19" t="str">
        <f aca="false">IF(A201="","",IF(E201&gt;'Start Here'!$B$8,"SS over-withheld",IF(E201&lt;-'Start Here'!$B$8,"SS under-withheld",IF(ABS(I201)&gt;'Start Here'!$B$8,"Add'l Medicare off","OK"))))</f>
        <v/>
      </c>
    </row>
    <row r="202" customFormat="false" ht="15" hidden="false" customHeight="false" outlineLevel="0" collapsed="false">
      <c r="A202" s="5"/>
      <c r="B202" s="11"/>
      <c r="C202" s="8"/>
      <c r="D202" s="26" t="str">
        <f aca="false">IF(A202="","",ROUND(MIN(B202,'Start Here'!$B$13)*'Start Here'!$B$12,2))</f>
        <v/>
      </c>
      <c r="E202" s="26" t="str">
        <f aca="false">IF(A202="","",C202-D202)</f>
        <v/>
      </c>
      <c r="F202" s="11"/>
      <c r="G202" s="8"/>
      <c r="H202" s="26" t="str">
        <f aca="false">IF(A202="","",ROUND(MAX(0,F202-'Start Here'!$B$16)*'Start Here'!$B$15,2))</f>
        <v/>
      </c>
      <c r="I202" s="26" t="str">
        <f aca="false">IF(A202="","",G202-H202)</f>
        <v/>
      </c>
      <c r="J202" s="19" t="str">
        <f aca="false">IF(A202="","",IF(E202&gt;'Start Here'!$B$8,"SS over-withheld",IF(E202&lt;-'Start Here'!$B$8,"SS under-withheld",IF(ABS(I202)&gt;'Start Here'!$B$8,"Add'l Medicare off","OK"))))</f>
        <v/>
      </c>
    </row>
    <row r="203" customFormat="false" ht="15" hidden="false" customHeight="false" outlineLevel="0" collapsed="false">
      <c r="A203" s="5"/>
      <c r="B203" s="11"/>
      <c r="C203" s="8"/>
      <c r="D203" s="26" t="str">
        <f aca="false">IF(A203="","",ROUND(MIN(B203,'Start Here'!$B$13)*'Start Here'!$B$12,2))</f>
        <v/>
      </c>
      <c r="E203" s="26" t="str">
        <f aca="false">IF(A203="","",C203-D203)</f>
        <v/>
      </c>
      <c r="F203" s="11"/>
      <c r="G203" s="8"/>
      <c r="H203" s="26" t="str">
        <f aca="false">IF(A203="","",ROUND(MAX(0,F203-'Start Here'!$B$16)*'Start Here'!$B$15,2))</f>
        <v/>
      </c>
      <c r="I203" s="26" t="str">
        <f aca="false">IF(A203="","",G203-H203)</f>
        <v/>
      </c>
      <c r="J203" s="19" t="str">
        <f aca="false">IF(A203="","",IF(E203&gt;'Start Here'!$B$8,"SS over-withheld",IF(E203&lt;-'Start Here'!$B$8,"SS under-withheld",IF(ABS(I203)&gt;'Start Here'!$B$8,"Add'l Medicare off","OK"))))</f>
        <v/>
      </c>
    </row>
    <row r="204" customFormat="false" ht="15" hidden="false" customHeight="false" outlineLevel="0" collapsed="false">
      <c r="A204" s="5"/>
      <c r="B204" s="11"/>
      <c r="C204" s="8"/>
      <c r="D204" s="26" t="str">
        <f aca="false">IF(A204="","",ROUND(MIN(B204,'Start Here'!$B$13)*'Start Here'!$B$12,2))</f>
        <v/>
      </c>
      <c r="E204" s="26" t="str">
        <f aca="false">IF(A204="","",C204-D204)</f>
        <v/>
      </c>
      <c r="F204" s="11"/>
      <c r="G204" s="8"/>
      <c r="H204" s="26" t="str">
        <f aca="false">IF(A204="","",ROUND(MAX(0,F204-'Start Here'!$B$16)*'Start Here'!$B$15,2))</f>
        <v/>
      </c>
      <c r="I204" s="26" t="str">
        <f aca="false">IF(A204="","",G204-H204)</f>
        <v/>
      </c>
      <c r="J204" s="19" t="str">
        <f aca="false">IF(A204="","",IF(E204&gt;'Start Here'!$B$8,"SS over-withheld",IF(E204&lt;-'Start Here'!$B$8,"SS under-withheld",IF(ABS(I204)&gt;'Start Here'!$B$8,"Add'l Medicare off","OK"))))</f>
        <v/>
      </c>
    </row>
    <row r="205" customFormat="false" ht="15" hidden="false" customHeight="false" outlineLevel="0" collapsed="false">
      <c r="A205" s="5"/>
      <c r="B205" s="11"/>
      <c r="C205" s="8"/>
      <c r="D205" s="26" t="str">
        <f aca="false">IF(A205="","",ROUND(MIN(B205,'Start Here'!$B$13)*'Start Here'!$B$12,2))</f>
        <v/>
      </c>
      <c r="E205" s="26" t="str">
        <f aca="false">IF(A205="","",C205-D205)</f>
        <v/>
      </c>
      <c r="F205" s="11"/>
      <c r="G205" s="8"/>
      <c r="H205" s="26" t="str">
        <f aca="false">IF(A205="","",ROUND(MAX(0,F205-'Start Here'!$B$16)*'Start Here'!$B$15,2))</f>
        <v/>
      </c>
      <c r="I205" s="26" t="str">
        <f aca="false">IF(A205="","",G205-H205)</f>
        <v/>
      </c>
      <c r="J205" s="19" t="str">
        <f aca="false">IF(A205="","",IF(E205&gt;'Start Here'!$B$8,"SS over-withheld",IF(E205&lt;-'Start Here'!$B$8,"SS under-withheld",IF(ABS(I205)&gt;'Start Here'!$B$8,"Add'l Medicare off","OK"))))</f>
        <v/>
      </c>
    </row>
    <row r="207" customFormat="false" ht="15" hidden="false" customHeight="false" outlineLevel="0" collapsed="false">
      <c r="A207" s="6" t="s">
        <v>172</v>
      </c>
    </row>
  </sheetData>
  <conditionalFormatting sqref="J6:J205">
    <cfRule type="expression" priority="2" aboveAverage="0" equalAverage="0" bottom="0" percent="0" rank="0" text="" dxfId="0">
      <formula>LEFT(J6,2)="OK"</formula>
    </cfRule>
    <cfRule type="expression" priority="3" aboveAverage="0" equalAverage="0" bottom="0" percent="0" rank="0" text="" dxfId="1">
      <formula>AND(J6&lt;&gt;"",LEFT(J6,2)&lt;&gt;"OK",J6&lt;&gt;"Not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FB8A6"/>
    <pageSetUpPr fitToPage="false"/>
  </sheetPr>
  <dimension ref="A1:H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22"/>
  </cols>
  <sheetData>
    <row r="1" customFormat="false" ht="19.7" hidden="false" customHeight="false" outlineLevel="0" collapsed="false">
      <c r="A1" s="1" t="s">
        <v>50</v>
      </c>
    </row>
    <row r="2" customFormat="false" ht="15" hidden="false" customHeight="false" outlineLevel="0" collapsed="false">
      <c r="A2" s="2" t="s">
        <v>173</v>
      </c>
    </row>
    <row r="3" customFormat="false" ht="15" hidden="false" customHeight="false" outlineLevel="0" collapsed="false">
      <c r="A3" s="6" t="s">
        <v>52</v>
      </c>
    </row>
    <row r="5" customFormat="false" ht="31.5" hidden="false" customHeight="true" outlineLevel="0" collapsed="false">
      <c r="A5" s="12" t="s">
        <v>75</v>
      </c>
      <c r="B5" s="12" t="s">
        <v>174</v>
      </c>
      <c r="C5" s="12" t="s">
        <v>175</v>
      </c>
      <c r="D5" s="12" t="s">
        <v>176</v>
      </c>
      <c r="E5" s="12" t="s">
        <v>177</v>
      </c>
      <c r="F5" s="12" t="s">
        <v>178</v>
      </c>
      <c r="G5" s="12" t="s">
        <v>179</v>
      </c>
      <c r="H5" s="12" t="s">
        <v>59</v>
      </c>
    </row>
    <row r="6" customFormat="false" ht="15" hidden="false" customHeight="false" outlineLevel="0" collapsed="false">
      <c r="A6" s="7" t="n">
        <v>46269</v>
      </c>
      <c r="B6" s="5" t="s">
        <v>180</v>
      </c>
      <c r="C6" s="11" t="n">
        <v>6210</v>
      </c>
      <c r="D6" s="11" t="n">
        <v>6210</v>
      </c>
      <c r="E6" s="7" t="n">
        <v>46274</v>
      </c>
      <c r="F6" s="17" t="n">
        <f aca="false">IF(OR(A6="",E6=""),"",NETWORKDAYS(A6,E6)-1)</f>
        <v>3</v>
      </c>
      <c r="G6" s="18" t="n">
        <f aca="false">IF(A6="","",C6-N(D6))</f>
        <v>0</v>
      </c>
      <c r="H6" s="19" t="str">
        <f aca="false">IF(A6="","",IF(E6="",IF(A6&lt;'Start Here'!$B$6,"Not remitted","Not yet due"),IF(ABS(G6)&gt;'Start Here'!$B$8,"Short or over",IF(AND(LEFT(B6,3)="401",F6&gt;'Start Here'!$B$9),"401(k) remitted late","OK"))))</f>
        <v>OK</v>
      </c>
    </row>
    <row r="7" customFormat="false" ht="15" hidden="false" customHeight="false" outlineLevel="0" collapsed="false">
      <c r="A7" s="7" t="n">
        <v>46283</v>
      </c>
      <c r="B7" s="5" t="s">
        <v>180</v>
      </c>
      <c r="C7" s="11" t="n">
        <v>6380</v>
      </c>
      <c r="D7" s="11" t="n">
        <v>6380</v>
      </c>
      <c r="E7" s="7" t="n">
        <v>46295</v>
      </c>
      <c r="F7" s="17" t="n">
        <f aca="false">IF(OR(A7="",E7=""),"",NETWORKDAYS(A7,E7)-1)</f>
        <v>8</v>
      </c>
      <c r="G7" s="18" t="n">
        <f aca="false">IF(A7="","",C7-N(D7))</f>
        <v>0</v>
      </c>
      <c r="H7" s="19" t="str">
        <f aca="false">IF(A7="","",IF(E7="",IF(A7&lt;'Start Here'!$B$6,"Not remitted","Not yet due"),IF(ABS(G7)&gt;'Start Here'!$B$8,"Short or over",IF(AND(LEFT(B7,3)="401",F7&gt;'Start Here'!$B$9),"401(k) remitted late","OK"))))</f>
        <v>401(k) remitted late</v>
      </c>
    </row>
    <row r="8" customFormat="false" ht="15" hidden="false" customHeight="false" outlineLevel="0" collapsed="false">
      <c r="A8" s="7" t="n">
        <v>46269</v>
      </c>
      <c r="B8" s="5" t="s">
        <v>181</v>
      </c>
      <c r="C8" s="11" t="n">
        <v>4900</v>
      </c>
      <c r="D8" s="11" t="n">
        <v>4900</v>
      </c>
      <c r="E8" s="7" t="n">
        <v>46275</v>
      </c>
      <c r="F8" s="17" t="n">
        <f aca="false">IF(OR(A8="",E8=""),"",NETWORKDAYS(A8,E8)-1)</f>
        <v>4</v>
      </c>
      <c r="G8" s="18" t="n">
        <f aca="false">IF(A8="","",C8-N(D8))</f>
        <v>0</v>
      </c>
      <c r="H8" s="19" t="str">
        <f aca="false">IF(A8="","",IF(E8="",IF(A8&lt;'Start Here'!$B$6,"Not remitted","Not yet due"),IF(ABS(G8)&gt;'Start Here'!$B$8,"Short or over",IF(AND(LEFT(B8,3)="401",F8&gt;'Start Here'!$B$9),"401(k) remitted late","OK"))))</f>
        <v>OK</v>
      </c>
    </row>
    <row r="9" customFormat="false" ht="15" hidden="false" customHeight="false" outlineLevel="0" collapsed="false">
      <c r="A9" s="7" t="n">
        <v>46283</v>
      </c>
      <c r="B9" s="5" t="s">
        <v>181</v>
      </c>
      <c r="C9" s="11" t="n">
        <v>4900</v>
      </c>
      <c r="D9" s="11" t="n">
        <v>4800</v>
      </c>
      <c r="E9" s="7" t="n">
        <v>46290</v>
      </c>
      <c r="F9" s="17" t="n">
        <f aca="false">IF(OR(A9="",E9=""),"",NETWORKDAYS(A9,E9)-1)</f>
        <v>5</v>
      </c>
      <c r="G9" s="18" t="n">
        <f aca="false">IF(A9="","",C9-N(D9))</f>
        <v>100</v>
      </c>
      <c r="H9" s="19" t="str">
        <f aca="false">IF(A9="","",IF(E9="",IF(A9&lt;'Start Here'!$B$6,"Not remitted","Not yet due"),IF(ABS(G9)&gt;'Start Here'!$B$8,"Short or over",IF(AND(LEFT(B9,3)="401",F9&gt;'Start Here'!$B$9),"401(k) remitted late","OK"))))</f>
        <v>Short or over</v>
      </c>
    </row>
    <row r="10" customFormat="false" ht="15" hidden="false" customHeight="false" outlineLevel="0" collapsed="false">
      <c r="A10" s="7"/>
      <c r="B10" s="5"/>
      <c r="C10" s="11"/>
      <c r="D10" s="11"/>
      <c r="E10" s="7"/>
      <c r="F10" s="17" t="str">
        <f aca="false">IF(OR(A10="",E10=""),"",NETWORKDAYS(A10,E10)-1)</f>
        <v/>
      </c>
      <c r="G10" s="18" t="str">
        <f aca="false">IF(A10="","",C10-N(D10))</f>
        <v/>
      </c>
      <c r="H10" s="19" t="str">
        <f aca="false">IF(A10="","",IF(E10="",IF(A10&lt;'Start Here'!$B$6,"Not remitted","Not yet due"),IF(ABS(G10)&gt;'Start Here'!$B$8,"Short or over",IF(AND(LEFT(B10,3)="401",F10&gt;'Start Here'!$B$9),"401(k) remitted late","OK"))))</f>
        <v/>
      </c>
    </row>
    <row r="11" customFormat="false" ht="15" hidden="false" customHeight="false" outlineLevel="0" collapsed="false">
      <c r="A11" s="7"/>
      <c r="B11" s="5"/>
      <c r="C11" s="11"/>
      <c r="D11" s="11"/>
      <c r="E11" s="7"/>
      <c r="F11" s="17" t="str">
        <f aca="false">IF(OR(A11="",E11=""),"",NETWORKDAYS(A11,E11)-1)</f>
        <v/>
      </c>
      <c r="G11" s="18" t="str">
        <f aca="false">IF(A11="","",C11-N(D11))</f>
        <v/>
      </c>
      <c r="H11" s="19" t="str">
        <f aca="false">IF(A11="","",IF(E11="",IF(A11&lt;'Start Here'!$B$6,"Not remitted","Not yet due"),IF(ABS(G11)&gt;'Start Here'!$B$8,"Short or over",IF(AND(LEFT(B11,3)="401",F11&gt;'Start Here'!$B$9),"401(k) remitted late","OK"))))</f>
        <v/>
      </c>
    </row>
    <row r="12" customFormat="false" ht="15" hidden="false" customHeight="false" outlineLevel="0" collapsed="false">
      <c r="A12" s="7"/>
      <c r="B12" s="5"/>
      <c r="C12" s="11"/>
      <c r="D12" s="11"/>
      <c r="E12" s="7"/>
      <c r="F12" s="17" t="str">
        <f aca="false">IF(OR(A12="",E12=""),"",NETWORKDAYS(A12,E12)-1)</f>
        <v/>
      </c>
      <c r="G12" s="18" t="str">
        <f aca="false">IF(A12="","",C12-N(D12))</f>
        <v/>
      </c>
      <c r="H12" s="19" t="str">
        <f aca="false">IF(A12="","",IF(E12="",IF(A12&lt;'Start Here'!$B$6,"Not remitted","Not yet due"),IF(ABS(G12)&gt;'Start Here'!$B$8,"Short or over",IF(AND(LEFT(B12,3)="401",F12&gt;'Start Here'!$B$9),"401(k) remitted late","OK"))))</f>
        <v/>
      </c>
    </row>
    <row r="13" customFormat="false" ht="15" hidden="false" customHeight="false" outlineLevel="0" collapsed="false">
      <c r="A13" s="7"/>
      <c r="B13" s="5"/>
      <c r="C13" s="11"/>
      <c r="D13" s="11"/>
      <c r="E13" s="7"/>
      <c r="F13" s="17" t="str">
        <f aca="false">IF(OR(A13="",E13=""),"",NETWORKDAYS(A13,E13)-1)</f>
        <v/>
      </c>
      <c r="G13" s="18" t="str">
        <f aca="false">IF(A13="","",C13-N(D13))</f>
        <v/>
      </c>
      <c r="H13" s="19" t="str">
        <f aca="false">IF(A13="","",IF(E13="",IF(A13&lt;'Start Here'!$B$6,"Not remitted","Not yet due"),IF(ABS(G13)&gt;'Start Here'!$B$8,"Short or over",IF(AND(LEFT(B13,3)="401",F13&gt;'Start Here'!$B$9),"401(k) remitted late","OK"))))</f>
        <v/>
      </c>
    </row>
    <row r="14" customFormat="false" ht="15" hidden="false" customHeight="false" outlineLevel="0" collapsed="false">
      <c r="A14" s="7"/>
      <c r="B14" s="5"/>
      <c r="C14" s="11"/>
      <c r="D14" s="11"/>
      <c r="E14" s="7"/>
      <c r="F14" s="17" t="str">
        <f aca="false">IF(OR(A14="",E14=""),"",NETWORKDAYS(A14,E14)-1)</f>
        <v/>
      </c>
      <c r="G14" s="18" t="str">
        <f aca="false">IF(A14="","",C14-N(D14))</f>
        <v/>
      </c>
      <c r="H14" s="19" t="str">
        <f aca="false">IF(A14="","",IF(E14="",IF(A14&lt;'Start Here'!$B$6,"Not remitted","Not yet due"),IF(ABS(G14)&gt;'Start Here'!$B$8,"Short or over",IF(AND(LEFT(B14,3)="401",F14&gt;'Start Here'!$B$9),"401(k) remitted late","OK"))))</f>
        <v/>
      </c>
    </row>
    <row r="15" customFormat="false" ht="15" hidden="false" customHeight="false" outlineLevel="0" collapsed="false">
      <c r="A15" s="7"/>
      <c r="B15" s="5"/>
      <c r="C15" s="11"/>
      <c r="D15" s="11"/>
      <c r="E15" s="7"/>
      <c r="F15" s="17" t="str">
        <f aca="false">IF(OR(A15="",E15=""),"",NETWORKDAYS(A15,E15)-1)</f>
        <v/>
      </c>
      <c r="G15" s="18" t="str">
        <f aca="false">IF(A15="","",C15-N(D15))</f>
        <v/>
      </c>
      <c r="H15" s="19" t="str">
        <f aca="false">IF(A15="","",IF(E15="",IF(A15&lt;'Start Here'!$B$6,"Not remitted","Not yet due"),IF(ABS(G15)&gt;'Start Here'!$B$8,"Short or over",IF(AND(LEFT(B15,3)="401",F15&gt;'Start Here'!$B$9),"401(k) remitted late","OK"))))</f>
        <v/>
      </c>
    </row>
    <row r="16" customFormat="false" ht="15" hidden="false" customHeight="false" outlineLevel="0" collapsed="false">
      <c r="A16" s="7"/>
      <c r="B16" s="5"/>
      <c r="C16" s="11"/>
      <c r="D16" s="11"/>
      <c r="E16" s="7"/>
      <c r="F16" s="17" t="str">
        <f aca="false">IF(OR(A16="",E16=""),"",NETWORKDAYS(A16,E16)-1)</f>
        <v/>
      </c>
      <c r="G16" s="18" t="str">
        <f aca="false">IF(A16="","",C16-N(D16))</f>
        <v/>
      </c>
      <c r="H16" s="19" t="str">
        <f aca="false">IF(A16="","",IF(E16="",IF(A16&lt;'Start Here'!$B$6,"Not remitted","Not yet due"),IF(ABS(G16)&gt;'Start Here'!$B$8,"Short or over",IF(AND(LEFT(B16,3)="401",F16&gt;'Start Here'!$B$9),"401(k) remitted late","OK"))))</f>
        <v/>
      </c>
    </row>
    <row r="17" customFormat="false" ht="15" hidden="false" customHeight="false" outlineLevel="0" collapsed="false">
      <c r="A17" s="7"/>
      <c r="B17" s="5"/>
      <c r="C17" s="11"/>
      <c r="D17" s="11"/>
      <c r="E17" s="7"/>
      <c r="F17" s="17" t="str">
        <f aca="false">IF(OR(A17="",E17=""),"",NETWORKDAYS(A17,E17)-1)</f>
        <v/>
      </c>
      <c r="G17" s="18" t="str">
        <f aca="false">IF(A17="","",C17-N(D17))</f>
        <v/>
      </c>
      <c r="H17" s="19" t="str">
        <f aca="false">IF(A17="","",IF(E17="",IF(A17&lt;'Start Here'!$B$6,"Not remitted","Not yet due"),IF(ABS(G17)&gt;'Start Here'!$B$8,"Short or over",IF(AND(LEFT(B17,3)="401",F17&gt;'Start Here'!$B$9),"401(k) remitted late","OK"))))</f>
        <v/>
      </c>
    </row>
    <row r="18" customFormat="false" ht="15" hidden="false" customHeight="false" outlineLevel="0" collapsed="false">
      <c r="A18" s="7"/>
      <c r="B18" s="5"/>
      <c r="C18" s="11"/>
      <c r="D18" s="11"/>
      <c r="E18" s="7"/>
      <c r="F18" s="17" t="str">
        <f aca="false">IF(OR(A18="",E18=""),"",NETWORKDAYS(A18,E18)-1)</f>
        <v/>
      </c>
      <c r="G18" s="18" t="str">
        <f aca="false">IF(A18="","",C18-N(D18))</f>
        <v/>
      </c>
      <c r="H18" s="19" t="str">
        <f aca="false">IF(A18="","",IF(E18="",IF(A18&lt;'Start Here'!$B$6,"Not remitted","Not yet due"),IF(ABS(G18)&gt;'Start Here'!$B$8,"Short or over",IF(AND(LEFT(B18,3)="401",F18&gt;'Start Here'!$B$9),"401(k) remitted late","OK"))))</f>
        <v/>
      </c>
    </row>
    <row r="19" customFormat="false" ht="15" hidden="false" customHeight="false" outlineLevel="0" collapsed="false">
      <c r="A19" s="7"/>
      <c r="B19" s="5"/>
      <c r="C19" s="11"/>
      <c r="D19" s="11"/>
      <c r="E19" s="7"/>
      <c r="F19" s="17" t="str">
        <f aca="false">IF(OR(A19="",E19=""),"",NETWORKDAYS(A19,E19)-1)</f>
        <v/>
      </c>
      <c r="G19" s="18" t="str">
        <f aca="false">IF(A19="","",C19-N(D19))</f>
        <v/>
      </c>
      <c r="H19" s="19" t="str">
        <f aca="false">IF(A19="","",IF(E19="",IF(A19&lt;'Start Here'!$B$6,"Not remitted","Not yet due"),IF(ABS(G19)&gt;'Start Here'!$B$8,"Short or over",IF(AND(LEFT(B19,3)="401",F19&gt;'Start Here'!$B$9),"401(k) remitted late","OK"))))</f>
        <v/>
      </c>
    </row>
    <row r="20" customFormat="false" ht="15" hidden="false" customHeight="false" outlineLevel="0" collapsed="false">
      <c r="A20" s="7"/>
      <c r="B20" s="5"/>
      <c r="C20" s="11"/>
      <c r="D20" s="11"/>
      <c r="E20" s="7"/>
      <c r="F20" s="17" t="str">
        <f aca="false">IF(OR(A20="",E20=""),"",NETWORKDAYS(A20,E20)-1)</f>
        <v/>
      </c>
      <c r="G20" s="18" t="str">
        <f aca="false">IF(A20="","",C20-N(D20))</f>
        <v/>
      </c>
      <c r="H20" s="19" t="str">
        <f aca="false">IF(A20="","",IF(E20="",IF(A20&lt;'Start Here'!$B$6,"Not remitted","Not yet due"),IF(ABS(G20)&gt;'Start Here'!$B$8,"Short or over",IF(AND(LEFT(B20,3)="401",F20&gt;'Start Here'!$B$9),"401(k) remitted late","OK"))))</f>
        <v/>
      </c>
    </row>
    <row r="21" customFormat="false" ht="15" hidden="false" customHeight="false" outlineLevel="0" collapsed="false">
      <c r="A21" s="7"/>
      <c r="B21" s="5"/>
      <c r="C21" s="11"/>
      <c r="D21" s="11"/>
      <c r="E21" s="7"/>
      <c r="F21" s="17" t="str">
        <f aca="false">IF(OR(A21="",E21=""),"",NETWORKDAYS(A21,E21)-1)</f>
        <v/>
      </c>
      <c r="G21" s="18" t="str">
        <f aca="false">IF(A21="","",C21-N(D21))</f>
        <v/>
      </c>
      <c r="H21" s="19" t="str">
        <f aca="false">IF(A21="","",IF(E21="",IF(A21&lt;'Start Here'!$B$6,"Not remitted","Not yet due"),IF(ABS(G21)&gt;'Start Here'!$B$8,"Short or over",IF(AND(LEFT(B21,3)="401",F21&gt;'Start Here'!$B$9),"401(k) remitted late","OK"))))</f>
        <v/>
      </c>
    </row>
    <row r="22" customFormat="false" ht="15" hidden="false" customHeight="false" outlineLevel="0" collapsed="false">
      <c r="A22" s="7"/>
      <c r="B22" s="5"/>
      <c r="C22" s="11"/>
      <c r="D22" s="11"/>
      <c r="E22" s="7"/>
      <c r="F22" s="17" t="str">
        <f aca="false">IF(OR(A22="",E22=""),"",NETWORKDAYS(A22,E22)-1)</f>
        <v/>
      </c>
      <c r="G22" s="18" t="str">
        <f aca="false">IF(A22="","",C22-N(D22))</f>
        <v/>
      </c>
      <c r="H22" s="19" t="str">
        <f aca="false">IF(A22="","",IF(E22="",IF(A22&lt;'Start Here'!$B$6,"Not remitted","Not yet due"),IF(ABS(G22)&gt;'Start Here'!$B$8,"Short or over",IF(AND(LEFT(B22,3)="401",F22&gt;'Start Here'!$B$9),"401(k) remitted late","OK"))))</f>
        <v/>
      </c>
    </row>
    <row r="23" customFormat="false" ht="15" hidden="false" customHeight="false" outlineLevel="0" collapsed="false">
      <c r="A23" s="7"/>
      <c r="B23" s="5"/>
      <c r="C23" s="11"/>
      <c r="D23" s="11"/>
      <c r="E23" s="7"/>
      <c r="F23" s="17" t="str">
        <f aca="false">IF(OR(A23="",E23=""),"",NETWORKDAYS(A23,E23)-1)</f>
        <v/>
      </c>
      <c r="G23" s="18" t="str">
        <f aca="false">IF(A23="","",C23-N(D23))</f>
        <v/>
      </c>
      <c r="H23" s="19" t="str">
        <f aca="false">IF(A23="","",IF(E23="",IF(A23&lt;'Start Here'!$B$6,"Not remitted","Not yet due"),IF(ABS(G23)&gt;'Start Here'!$B$8,"Short or over",IF(AND(LEFT(B23,3)="401",F23&gt;'Start Here'!$B$9),"401(k) remitted late","OK"))))</f>
        <v/>
      </c>
    </row>
    <row r="24" customFormat="false" ht="15" hidden="false" customHeight="false" outlineLevel="0" collapsed="false">
      <c r="A24" s="7"/>
      <c r="B24" s="5"/>
      <c r="C24" s="11"/>
      <c r="D24" s="11"/>
      <c r="E24" s="7"/>
      <c r="F24" s="17" t="str">
        <f aca="false">IF(OR(A24="",E24=""),"",NETWORKDAYS(A24,E24)-1)</f>
        <v/>
      </c>
      <c r="G24" s="18" t="str">
        <f aca="false">IF(A24="","",C24-N(D24))</f>
        <v/>
      </c>
      <c r="H24" s="19" t="str">
        <f aca="false">IF(A24="","",IF(E24="",IF(A24&lt;'Start Here'!$B$6,"Not remitted","Not yet due"),IF(ABS(G24)&gt;'Start Here'!$B$8,"Short or over",IF(AND(LEFT(B24,3)="401",F24&gt;'Start Here'!$B$9),"401(k) remitted late","OK"))))</f>
        <v/>
      </c>
    </row>
    <row r="25" customFormat="false" ht="15" hidden="false" customHeight="false" outlineLevel="0" collapsed="false">
      <c r="A25" s="7"/>
      <c r="B25" s="5"/>
      <c r="C25" s="11"/>
      <c r="D25" s="11"/>
      <c r="E25" s="7"/>
      <c r="F25" s="17" t="str">
        <f aca="false">IF(OR(A25="",E25=""),"",NETWORKDAYS(A25,E25)-1)</f>
        <v/>
      </c>
      <c r="G25" s="18" t="str">
        <f aca="false">IF(A25="","",C25-N(D25))</f>
        <v/>
      </c>
      <c r="H25" s="19" t="str">
        <f aca="false">IF(A25="","",IF(E25="",IF(A25&lt;'Start Here'!$B$6,"Not remitted","Not yet due"),IF(ABS(G25)&gt;'Start Here'!$B$8,"Short or over",IF(AND(LEFT(B25,3)="401",F25&gt;'Start Here'!$B$9),"401(k) remitted late","OK"))))</f>
        <v/>
      </c>
    </row>
    <row r="26" customFormat="false" ht="15" hidden="false" customHeight="false" outlineLevel="0" collapsed="false">
      <c r="A26" s="7"/>
      <c r="B26" s="5"/>
      <c r="C26" s="11"/>
      <c r="D26" s="11"/>
      <c r="E26" s="7"/>
      <c r="F26" s="17" t="str">
        <f aca="false">IF(OR(A26="",E26=""),"",NETWORKDAYS(A26,E26)-1)</f>
        <v/>
      </c>
      <c r="G26" s="18" t="str">
        <f aca="false">IF(A26="","",C26-N(D26))</f>
        <v/>
      </c>
      <c r="H26" s="19" t="str">
        <f aca="false">IF(A26="","",IF(E26="",IF(A26&lt;'Start Here'!$B$6,"Not remitted","Not yet due"),IF(ABS(G26)&gt;'Start Here'!$B$8,"Short or over",IF(AND(LEFT(B26,3)="401",F26&gt;'Start Here'!$B$9),"401(k) remitted late","OK"))))</f>
        <v/>
      </c>
    </row>
    <row r="27" customFormat="false" ht="15" hidden="false" customHeight="false" outlineLevel="0" collapsed="false">
      <c r="A27" s="7"/>
      <c r="B27" s="5"/>
      <c r="C27" s="11"/>
      <c r="D27" s="11"/>
      <c r="E27" s="7"/>
      <c r="F27" s="17" t="str">
        <f aca="false">IF(OR(A27="",E27=""),"",NETWORKDAYS(A27,E27)-1)</f>
        <v/>
      </c>
      <c r="G27" s="18" t="str">
        <f aca="false">IF(A27="","",C27-N(D27))</f>
        <v/>
      </c>
      <c r="H27" s="19" t="str">
        <f aca="false">IF(A27="","",IF(E27="",IF(A27&lt;'Start Here'!$B$6,"Not remitted","Not yet due"),IF(ABS(G27)&gt;'Start Here'!$B$8,"Short or over",IF(AND(LEFT(B27,3)="401",F27&gt;'Start Here'!$B$9),"401(k) remitted late","OK"))))</f>
        <v/>
      </c>
    </row>
    <row r="28" customFormat="false" ht="15" hidden="false" customHeight="false" outlineLevel="0" collapsed="false">
      <c r="A28" s="7"/>
      <c r="B28" s="5"/>
      <c r="C28" s="11"/>
      <c r="D28" s="11"/>
      <c r="E28" s="7"/>
      <c r="F28" s="17" t="str">
        <f aca="false">IF(OR(A28="",E28=""),"",NETWORKDAYS(A28,E28)-1)</f>
        <v/>
      </c>
      <c r="G28" s="18" t="str">
        <f aca="false">IF(A28="","",C28-N(D28))</f>
        <v/>
      </c>
      <c r="H28" s="19" t="str">
        <f aca="false">IF(A28="","",IF(E28="",IF(A28&lt;'Start Here'!$B$6,"Not remitted","Not yet due"),IF(ABS(G28)&gt;'Start Here'!$B$8,"Short or over",IF(AND(LEFT(B28,3)="401",F28&gt;'Start Here'!$B$9),"401(k) remitted late","OK"))))</f>
        <v/>
      </c>
    </row>
    <row r="29" customFormat="false" ht="15" hidden="false" customHeight="false" outlineLevel="0" collapsed="false">
      <c r="A29" s="7"/>
      <c r="B29" s="5"/>
      <c r="C29" s="11"/>
      <c r="D29" s="11"/>
      <c r="E29" s="7"/>
      <c r="F29" s="17" t="str">
        <f aca="false">IF(OR(A29="",E29=""),"",NETWORKDAYS(A29,E29)-1)</f>
        <v/>
      </c>
      <c r="G29" s="18" t="str">
        <f aca="false">IF(A29="","",C29-N(D29))</f>
        <v/>
      </c>
      <c r="H29" s="19" t="str">
        <f aca="false">IF(A29="","",IF(E29="",IF(A29&lt;'Start Here'!$B$6,"Not remitted","Not yet due"),IF(ABS(G29)&gt;'Start Here'!$B$8,"Short or over",IF(AND(LEFT(B29,3)="401",F29&gt;'Start Here'!$B$9),"401(k) remitted late","OK"))))</f>
        <v/>
      </c>
    </row>
    <row r="30" customFormat="false" ht="15" hidden="false" customHeight="false" outlineLevel="0" collapsed="false">
      <c r="A30" s="7"/>
      <c r="B30" s="5"/>
      <c r="C30" s="11"/>
      <c r="D30" s="11"/>
      <c r="E30" s="7"/>
      <c r="F30" s="17" t="str">
        <f aca="false">IF(OR(A30="",E30=""),"",NETWORKDAYS(A30,E30)-1)</f>
        <v/>
      </c>
      <c r="G30" s="18" t="str">
        <f aca="false">IF(A30="","",C30-N(D30))</f>
        <v/>
      </c>
      <c r="H30" s="19" t="str">
        <f aca="false">IF(A30="","",IF(E30="",IF(A30&lt;'Start Here'!$B$6,"Not remitted","Not yet due"),IF(ABS(G30)&gt;'Start Here'!$B$8,"Short or over",IF(AND(LEFT(B30,3)="401",F30&gt;'Start Here'!$B$9),"401(k) remitted late","OK"))))</f>
        <v/>
      </c>
    </row>
    <row r="31" customFormat="false" ht="15" hidden="false" customHeight="false" outlineLevel="0" collapsed="false">
      <c r="A31" s="7"/>
      <c r="B31" s="5"/>
      <c r="C31" s="11"/>
      <c r="D31" s="11"/>
      <c r="E31" s="7"/>
      <c r="F31" s="17" t="str">
        <f aca="false">IF(OR(A31="",E31=""),"",NETWORKDAYS(A31,E31)-1)</f>
        <v/>
      </c>
      <c r="G31" s="18" t="str">
        <f aca="false">IF(A31="","",C31-N(D31))</f>
        <v/>
      </c>
      <c r="H31" s="19" t="str">
        <f aca="false">IF(A31="","",IF(E31="",IF(A31&lt;'Start Here'!$B$6,"Not remitted","Not yet due"),IF(ABS(G31)&gt;'Start Here'!$B$8,"Short or over",IF(AND(LEFT(B31,3)="401",F31&gt;'Start Here'!$B$9),"401(k) remitted late","OK"))))</f>
        <v/>
      </c>
    </row>
    <row r="32" customFormat="false" ht="15" hidden="false" customHeight="false" outlineLevel="0" collapsed="false">
      <c r="A32" s="7"/>
      <c r="B32" s="5"/>
      <c r="C32" s="11"/>
      <c r="D32" s="11"/>
      <c r="E32" s="7"/>
      <c r="F32" s="17" t="str">
        <f aca="false">IF(OR(A32="",E32=""),"",NETWORKDAYS(A32,E32)-1)</f>
        <v/>
      </c>
      <c r="G32" s="18" t="str">
        <f aca="false">IF(A32="","",C32-N(D32))</f>
        <v/>
      </c>
      <c r="H32" s="19" t="str">
        <f aca="false">IF(A32="","",IF(E32="",IF(A32&lt;'Start Here'!$B$6,"Not remitted","Not yet due"),IF(ABS(G32)&gt;'Start Here'!$B$8,"Short or over",IF(AND(LEFT(B32,3)="401",F32&gt;'Start Here'!$B$9),"401(k) remitted late","OK"))))</f>
        <v/>
      </c>
    </row>
    <row r="33" customFormat="false" ht="15" hidden="false" customHeight="false" outlineLevel="0" collapsed="false">
      <c r="A33" s="7"/>
      <c r="B33" s="5"/>
      <c r="C33" s="11"/>
      <c r="D33" s="11"/>
      <c r="E33" s="7"/>
      <c r="F33" s="17" t="str">
        <f aca="false">IF(OR(A33="",E33=""),"",NETWORKDAYS(A33,E33)-1)</f>
        <v/>
      </c>
      <c r="G33" s="18" t="str">
        <f aca="false">IF(A33="","",C33-N(D33))</f>
        <v/>
      </c>
      <c r="H33" s="19" t="str">
        <f aca="false">IF(A33="","",IF(E33="",IF(A33&lt;'Start Here'!$B$6,"Not remitted","Not yet due"),IF(ABS(G33)&gt;'Start Here'!$B$8,"Short or over",IF(AND(LEFT(B33,3)="401",F33&gt;'Start Here'!$B$9),"401(k) remitted late","OK"))))</f>
        <v/>
      </c>
    </row>
    <row r="34" customFormat="false" ht="15" hidden="false" customHeight="false" outlineLevel="0" collapsed="false">
      <c r="A34" s="7"/>
      <c r="B34" s="5"/>
      <c r="C34" s="11"/>
      <c r="D34" s="11"/>
      <c r="E34" s="7"/>
      <c r="F34" s="17" t="str">
        <f aca="false">IF(OR(A34="",E34=""),"",NETWORKDAYS(A34,E34)-1)</f>
        <v/>
      </c>
      <c r="G34" s="18" t="str">
        <f aca="false">IF(A34="","",C34-N(D34))</f>
        <v/>
      </c>
      <c r="H34" s="19" t="str">
        <f aca="false">IF(A34="","",IF(E34="",IF(A34&lt;'Start Here'!$B$6,"Not remitted","Not yet due"),IF(ABS(G34)&gt;'Start Here'!$B$8,"Short or over",IF(AND(LEFT(B34,3)="401",F34&gt;'Start Here'!$B$9),"401(k) remitted late","OK"))))</f>
        <v/>
      </c>
    </row>
    <row r="35" customFormat="false" ht="15" hidden="false" customHeight="false" outlineLevel="0" collapsed="false">
      <c r="A35" s="7"/>
      <c r="B35" s="5"/>
      <c r="C35" s="11"/>
      <c r="D35" s="11"/>
      <c r="E35" s="7"/>
      <c r="F35" s="17" t="str">
        <f aca="false">IF(OR(A35="",E35=""),"",NETWORKDAYS(A35,E35)-1)</f>
        <v/>
      </c>
      <c r="G35" s="18" t="str">
        <f aca="false">IF(A35="","",C35-N(D35))</f>
        <v/>
      </c>
      <c r="H35" s="19" t="str">
        <f aca="false">IF(A35="","",IF(E35="",IF(A35&lt;'Start Here'!$B$6,"Not remitted","Not yet due"),IF(ABS(G35)&gt;'Start Here'!$B$8,"Short or over",IF(AND(LEFT(B35,3)="401",F35&gt;'Start Here'!$B$9),"401(k) remitted late","OK"))))</f>
        <v/>
      </c>
    </row>
    <row r="36" customFormat="false" ht="15" hidden="false" customHeight="false" outlineLevel="0" collapsed="false">
      <c r="A36" s="7"/>
      <c r="B36" s="5"/>
      <c r="C36" s="11"/>
      <c r="D36" s="11"/>
      <c r="E36" s="7"/>
      <c r="F36" s="17" t="str">
        <f aca="false">IF(OR(A36="",E36=""),"",NETWORKDAYS(A36,E36)-1)</f>
        <v/>
      </c>
      <c r="G36" s="18" t="str">
        <f aca="false">IF(A36="","",C36-N(D36))</f>
        <v/>
      </c>
      <c r="H36" s="19" t="str">
        <f aca="false">IF(A36="","",IF(E36="",IF(A36&lt;'Start Here'!$B$6,"Not remitted","Not yet due"),IF(ABS(G36)&gt;'Start Here'!$B$8,"Short or over",IF(AND(LEFT(B36,3)="401",F36&gt;'Start Here'!$B$9),"401(k) remitted late","OK"))))</f>
        <v/>
      </c>
    </row>
    <row r="37" customFormat="false" ht="15" hidden="false" customHeight="false" outlineLevel="0" collapsed="false">
      <c r="A37" s="7"/>
      <c r="B37" s="5"/>
      <c r="C37" s="11"/>
      <c r="D37" s="11"/>
      <c r="E37" s="7"/>
      <c r="F37" s="17" t="str">
        <f aca="false">IF(OR(A37="",E37=""),"",NETWORKDAYS(A37,E37)-1)</f>
        <v/>
      </c>
      <c r="G37" s="18" t="str">
        <f aca="false">IF(A37="","",C37-N(D37))</f>
        <v/>
      </c>
      <c r="H37" s="19" t="str">
        <f aca="false">IF(A37="","",IF(E37="",IF(A37&lt;'Start Here'!$B$6,"Not remitted","Not yet due"),IF(ABS(G37)&gt;'Start Here'!$B$8,"Short or over",IF(AND(LEFT(B37,3)="401",F37&gt;'Start Here'!$B$9),"401(k) remitted late","OK"))))</f>
        <v/>
      </c>
    </row>
    <row r="38" customFormat="false" ht="15" hidden="false" customHeight="false" outlineLevel="0" collapsed="false">
      <c r="A38" s="7"/>
      <c r="B38" s="5"/>
      <c r="C38" s="11"/>
      <c r="D38" s="11"/>
      <c r="E38" s="7"/>
      <c r="F38" s="17" t="str">
        <f aca="false">IF(OR(A38="",E38=""),"",NETWORKDAYS(A38,E38)-1)</f>
        <v/>
      </c>
      <c r="G38" s="18" t="str">
        <f aca="false">IF(A38="","",C38-N(D38))</f>
        <v/>
      </c>
      <c r="H38" s="19" t="str">
        <f aca="false">IF(A38="","",IF(E38="",IF(A38&lt;'Start Here'!$B$6,"Not remitted","Not yet due"),IF(ABS(G38)&gt;'Start Here'!$B$8,"Short or over",IF(AND(LEFT(B38,3)="401",F38&gt;'Start Here'!$B$9),"401(k) remitted late","OK"))))</f>
        <v/>
      </c>
    </row>
    <row r="39" customFormat="false" ht="15" hidden="false" customHeight="false" outlineLevel="0" collapsed="false">
      <c r="A39" s="7"/>
      <c r="B39" s="5"/>
      <c r="C39" s="11"/>
      <c r="D39" s="11"/>
      <c r="E39" s="7"/>
      <c r="F39" s="17" t="str">
        <f aca="false">IF(OR(A39="",E39=""),"",NETWORKDAYS(A39,E39)-1)</f>
        <v/>
      </c>
      <c r="G39" s="18" t="str">
        <f aca="false">IF(A39="","",C39-N(D39))</f>
        <v/>
      </c>
      <c r="H39" s="19" t="str">
        <f aca="false">IF(A39="","",IF(E39="",IF(A39&lt;'Start Here'!$B$6,"Not remitted","Not yet due"),IF(ABS(G39)&gt;'Start Here'!$B$8,"Short or over",IF(AND(LEFT(B39,3)="401",F39&gt;'Start Here'!$B$9),"401(k) remitted late","OK"))))</f>
        <v/>
      </c>
    </row>
    <row r="40" customFormat="false" ht="15" hidden="false" customHeight="false" outlineLevel="0" collapsed="false">
      <c r="A40" s="7"/>
      <c r="B40" s="5"/>
      <c r="C40" s="11"/>
      <c r="D40" s="11"/>
      <c r="E40" s="7"/>
      <c r="F40" s="17" t="str">
        <f aca="false">IF(OR(A40="",E40=""),"",NETWORKDAYS(A40,E40)-1)</f>
        <v/>
      </c>
      <c r="G40" s="18" t="str">
        <f aca="false">IF(A40="","",C40-N(D40))</f>
        <v/>
      </c>
      <c r="H40" s="19" t="str">
        <f aca="false">IF(A40="","",IF(E40="",IF(A40&lt;'Start Here'!$B$6,"Not remitted","Not yet due"),IF(ABS(G40)&gt;'Start Here'!$B$8,"Short or over",IF(AND(LEFT(B40,3)="401",F40&gt;'Start Here'!$B$9),"401(k) remitted late","OK"))))</f>
        <v/>
      </c>
    </row>
    <row r="41" customFormat="false" ht="15" hidden="false" customHeight="false" outlineLevel="0" collapsed="false">
      <c r="A41" s="7"/>
      <c r="B41" s="5"/>
      <c r="C41" s="11"/>
      <c r="D41" s="11"/>
      <c r="E41" s="7"/>
      <c r="F41" s="17" t="str">
        <f aca="false">IF(OR(A41="",E41=""),"",NETWORKDAYS(A41,E41)-1)</f>
        <v/>
      </c>
      <c r="G41" s="18" t="str">
        <f aca="false">IF(A41="","",C41-N(D41))</f>
        <v/>
      </c>
      <c r="H41" s="19" t="str">
        <f aca="false">IF(A41="","",IF(E41="",IF(A41&lt;'Start Here'!$B$6,"Not remitted","Not yet due"),IF(ABS(G41)&gt;'Start Here'!$B$8,"Short or over",IF(AND(LEFT(B41,3)="401",F41&gt;'Start Here'!$B$9),"401(k) remitted late","OK"))))</f>
        <v/>
      </c>
    </row>
    <row r="42" customFormat="false" ht="15" hidden="false" customHeight="false" outlineLevel="0" collapsed="false">
      <c r="A42" s="7"/>
      <c r="B42" s="5"/>
      <c r="C42" s="11"/>
      <c r="D42" s="11"/>
      <c r="E42" s="7"/>
      <c r="F42" s="17" t="str">
        <f aca="false">IF(OR(A42="",E42=""),"",NETWORKDAYS(A42,E42)-1)</f>
        <v/>
      </c>
      <c r="G42" s="18" t="str">
        <f aca="false">IF(A42="","",C42-N(D42))</f>
        <v/>
      </c>
      <c r="H42" s="19" t="str">
        <f aca="false">IF(A42="","",IF(E42="",IF(A42&lt;'Start Here'!$B$6,"Not remitted","Not yet due"),IF(ABS(G42)&gt;'Start Here'!$B$8,"Short or over",IF(AND(LEFT(B42,3)="401",F42&gt;'Start Here'!$B$9),"401(k) remitted late","OK"))))</f>
        <v/>
      </c>
    </row>
    <row r="43" customFormat="false" ht="15" hidden="false" customHeight="false" outlineLevel="0" collapsed="false">
      <c r="A43" s="7"/>
      <c r="B43" s="5"/>
      <c r="C43" s="11"/>
      <c r="D43" s="11"/>
      <c r="E43" s="7"/>
      <c r="F43" s="17" t="str">
        <f aca="false">IF(OR(A43="",E43=""),"",NETWORKDAYS(A43,E43)-1)</f>
        <v/>
      </c>
      <c r="G43" s="18" t="str">
        <f aca="false">IF(A43="","",C43-N(D43))</f>
        <v/>
      </c>
      <c r="H43" s="19" t="str">
        <f aca="false">IF(A43="","",IF(E43="",IF(A43&lt;'Start Here'!$B$6,"Not remitted","Not yet due"),IF(ABS(G43)&gt;'Start Here'!$B$8,"Short or over",IF(AND(LEFT(B43,3)="401",F43&gt;'Start Here'!$B$9),"401(k) remitted late","OK"))))</f>
        <v/>
      </c>
    </row>
    <row r="44" customFormat="false" ht="15" hidden="false" customHeight="false" outlineLevel="0" collapsed="false">
      <c r="A44" s="7"/>
      <c r="B44" s="5"/>
      <c r="C44" s="11"/>
      <c r="D44" s="11"/>
      <c r="E44" s="7"/>
      <c r="F44" s="17" t="str">
        <f aca="false">IF(OR(A44="",E44=""),"",NETWORKDAYS(A44,E44)-1)</f>
        <v/>
      </c>
      <c r="G44" s="18" t="str">
        <f aca="false">IF(A44="","",C44-N(D44))</f>
        <v/>
      </c>
      <c r="H44" s="19" t="str">
        <f aca="false">IF(A44="","",IF(E44="",IF(A44&lt;'Start Here'!$B$6,"Not remitted","Not yet due"),IF(ABS(G44)&gt;'Start Here'!$B$8,"Short or over",IF(AND(LEFT(B44,3)="401",F44&gt;'Start Here'!$B$9),"401(k) remitted late","OK"))))</f>
        <v/>
      </c>
    </row>
    <row r="45" customFormat="false" ht="15" hidden="false" customHeight="false" outlineLevel="0" collapsed="false">
      <c r="A45" s="7"/>
      <c r="B45" s="5"/>
      <c r="C45" s="11"/>
      <c r="D45" s="11"/>
      <c r="E45" s="7"/>
      <c r="F45" s="17" t="str">
        <f aca="false">IF(OR(A45="",E45=""),"",NETWORKDAYS(A45,E45)-1)</f>
        <v/>
      </c>
      <c r="G45" s="18" t="str">
        <f aca="false">IF(A45="","",C45-N(D45))</f>
        <v/>
      </c>
      <c r="H45" s="19" t="str">
        <f aca="false">IF(A45="","",IF(E45="",IF(A45&lt;'Start Here'!$B$6,"Not remitted","Not yet due"),IF(ABS(G45)&gt;'Start Here'!$B$8,"Short or over",IF(AND(LEFT(B45,3)="401",F45&gt;'Start Here'!$B$9),"401(k) remitted late","OK"))))</f>
        <v/>
      </c>
    </row>
    <row r="46" customFormat="false" ht="15" hidden="false" customHeight="false" outlineLevel="0" collapsed="false">
      <c r="A46" s="7"/>
      <c r="B46" s="5"/>
      <c r="C46" s="11"/>
      <c r="D46" s="11"/>
      <c r="E46" s="7"/>
      <c r="F46" s="17" t="str">
        <f aca="false">IF(OR(A46="",E46=""),"",NETWORKDAYS(A46,E46)-1)</f>
        <v/>
      </c>
      <c r="G46" s="18" t="str">
        <f aca="false">IF(A46="","",C46-N(D46))</f>
        <v/>
      </c>
      <c r="H46" s="19" t="str">
        <f aca="false">IF(A46="","",IF(E46="",IF(A46&lt;'Start Here'!$B$6,"Not remitted","Not yet due"),IF(ABS(G46)&gt;'Start Here'!$B$8,"Short or over",IF(AND(LEFT(B46,3)="401",F46&gt;'Start Here'!$B$9),"401(k) remitted late","OK"))))</f>
        <v/>
      </c>
    </row>
    <row r="47" customFormat="false" ht="15" hidden="false" customHeight="false" outlineLevel="0" collapsed="false">
      <c r="A47" s="7"/>
      <c r="B47" s="5"/>
      <c r="C47" s="11"/>
      <c r="D47" s="11"/>
      <c r="E47" s="7"/>
      <c r="F47" s="17" t="str">
        <f aca="false">IF(OR(A47="",E47=""),"",NETWORKDAYS(A47,E47)-1)</f>
        <v/>
      </c>
      <c r="G47" s="18" t="str">
        <f aca="false">IF(A47="","",C47-N(D47))</f>
        <v/>
      </c>
      <c r="H47" s="19" t="str">
        <f aca="false">IF(A47="","",IF(E47="",IF(A47&lt;'Start Here'!$B$6,"Not remitted","Not yet due"),IF(ABS(G47)&gt;'Start Here'!$B$8,"Short or over",IF(AND(LEFT(B47,3)="401",F47&gt;'Start Here'!$B$9),"401(k) remitted late","OK"))))</f>
        <v/>
      </c>
    </row>
    <row r="48" customFormat="false" ht="15" hidden="false" customHeight="false" outlineLevel="0" collapsed="false">
      <c r="A48" s="7"/>
      <c r="B48" s="5"/>
      <c r="C48" s="11"/>
      <c r="D48" s="11"/>
      <c r="E48" s="7"/>
      <c r="F48" s="17" t="str">
        <f aca="false">IF(OR(A48="",E48=""),"",NETWORKDAYS(A48,E48)-1)</f>
        <v/>
      </c>
      <c r="G48" s="18" t="str">
        <f aca="false">IF(A48="","",C48-N(D48))</f>
        <v/>
      </c>
      <c r="H48" s="19" t="str">
        <f aca="false">IF(A48="","",IF(E48="",IF(A48&lt;'Start Here'!$B$6,"Not remitted","Not yet due"),IF(ABS(G48)&gt;'Start Here'!$B$8,"Short or over",IF(AND(LEFT(B48,3)="401",F48&gt;'Start Here'!$B$9),"401(k) remitted late","OK"))))</f>
        <v/>
      </c>
    </row>
    <row r="49" customFormat="false" ht="15" hidden="false" customHeight="false" outlineLevel="0" collapsed="false">
      <c r="A49" s="7"/>
      <c r="B49" s="5"/>
      <c r="C49" s="11"/>
      <c r="D49" s="11"/>
      <c r="E49" s="7"/>
      <c r="F49" s="17" t="str">
        <f aca="false">IF(OR(A49="",E49=""),"",NETWORKDAYS(A49,E49)-1)</f>
        <v/>
      </c>
      <c r="G49" s="18" t="str">
        <f aca="false">IF(A49="","",C49-N(D49))</f>
        <v/>
      </c>
      <c r="H49" s="19" t="str">
        <f aca="false">IF(A49="","",IF(E49="",IF(A49&lt;'Start Here'!$B$6,"Not remitted","Not yet due"),IF(ABS(G49)&gt;'Start Here'!$B$8,"Short or over",IF(AND(LEFT(B49,3)="401",F49&gt;'Start Here'!$B$9),"401(k) remitted late","OK"))))</f>
        <v/>
      </c>
    </row>
    <row r="50" customFormat="false" ht="15" hidden="false" customHeight="false" outlineLevel="0" collapsed="false">
      <c r="A50" s="7"/>
      <c r="B50" s="5"/>
      <c r="C50" s="11"/>
      <c r="D50" s="11"/>
      <c r="E50" s="7"/>
      <c r="F50" s="17" t="str">
        <f aca="false">IF(OR(A50="",E50=""),"",NETWORKDAYS(A50,E50)-1)</f>
        <v/>
      </c>
      <c r="G50" s="18" t="str">
        <f aca="false">IF(A50="","",C50-N(D50))</f>
        <v/>
      </c>
      <c r="H50" s="19" t="str">
        <f aca="false">IF(A50="","",IF(E50="",IF(A50&lt;'Start Here'!$B$6,"Not remitted","Not yet due"),IF(ABS(G50)&gt;'Start Here'!$B$8,"Short or over",IF(AND(LEFT(B50,3)="401",F50&gt;'Start Here'!$B$9),"401(k) remitted late","OK"))))</f>
        <v/>
      </c>
    </row>
    <row r="51" customFormat="false" ht="15" hidden="false" customHeight="false" outlineLevel="0" collapsed="false">
      <c r="A51" s="7"/>
      <c r="B51" s="5"/>
      <c r="C51" s="11"/>
      <c r="D51" s="11"/>
      <c r="E51" s="7"/>
      <c r="F51" s="17" t="str">
        <f aca="false">IF(OR(A51="",E51=""),"",NETWORKDAYS(A51,E51)-1)</f>
        <v/>
      </c>
      <c r="G51" s="18" t="str">
        <f aca="false">IF(A51="","",C51-N(D51))</f>
        <v/>
      </c>
      <c r="H51" s="19" t="str">
        <f aca="false">IF(A51="","",IF(E51="",IF(A51&lt;'Start Here'!$B$6,"Not remitted","Not yet due"),IF(ABS(G51)&gt;'Start Here'!$B$8,"Short or over",IF(AND(LEFT(B51,3)="401",F51&gt;'Start Here'!$B$9),"401(k) remitted late","OK"))))</f>
        <v/>
      </c>
    </row>
    <row r="52" customFormat="false" ht="15" hidden="false" customHeight="false" outlineLevel="0" collapsed="false">
      <c r="A52" s="7"/>
      <c r="B52" s="5"/>
      <c r="C52" s="11"/>
      <c r="D52" s="11"/>
      <c r="E52" s="7"/>
      <c r="F52" s="17" t="str">
        <f aca="false">IF(OR(A52="",E52=""),"",NETWORKDAYS(A52,E52)-1)</f>
        <v/>
      </c>
      <c r="G52" s="18" t="str">
        <f aca="false">IF(A52="","",C52-N(D52))</f>
        <v/>
      </c>
      <c r="H52" s="19" t="str">
        <f aca="false">IF(A52="","",IF(E52="",IF(A52&lt;'Start Here'!$B$6,"Not remitted","Not yet due"),IF(ABS(G52)&gt;'Start Here'!$B$8,"Short or over",IF(AND(LEFT(B52,3)="401",F52&gt;'Start Here'!$B$9),"401(k) remitted late","OK"))))</f>
        <v/>
      </c>
    </row>
    <row r="53" customFormat="false" ht="15" hidden="false" customHeight="false" outlineLevel="0" collapsed="false">
      <c r="A53" s="7"/>
      <c r="B53" s="5"/>
      <c r="C53" s="11"/>
      <c r="D53" s="11"/>
      <c r="E53" s="7"/>
      <c r="F53" s="17" t="str">
        <f aca="false">IF(OR(A53="",E53=""),"",NETWORKDAYS(A53,E53)-1)</f>
        <v/>
      </c>
      <c r="G53" s="18" t="str">
        <f aca="false">IF(A53="","",C53-N(D53))</f>
        <v/>
      </c>
      <c r="H53" s="19" t="str">
        <f aca="false">IF(A53="","",IF(E53="",IF(A53&lt;'Start Here'!$B$6,"Not remitted","Not yet due"),IF(ABS(G53)&gt;'Start Here'!$B$8,"Short or over",IF(AND(LEFT(B53,3)="401",F53&gt;'Start Here'!$B$9),"401(k) remitted late","OK"))))</f>
        <v/>
      </c>
    </row>
    <row r="54" customFormat="false" ht="15" hidden="false" customHeight="false" outlineLevel="0" collapsed="false">
      <c r="A54" s="7"/>
      <c r="B54" s="5"/>
      <c r="C54" s="11"/>
      <c r="D54" s="11"/>
      <c r="E54" s="7"/>
      <c r="F54" s="17" t="str">
        <f aca="false">IF(OR(A54="",E54=""),"",NETWORKDAYS(A54,E54)-1)</f>
        <v/>
      </c>
      <c r="G54" s="18" t="str">
        <f aca="false">IF(A54="","",C54-N(D54))</f>
        <v/>
      </c>
      <c r="H54" s="19" t="str">
        <f aca="false">IF(A54="","",IF(E54="",IF(A54&lt;'Start Here'!$B$6,"Not remitted","Not yet due"),IF(ABS(G54)&gt;'Start Here'!$B$8,"Short or over",IF(AND(LEFT(B54,3)="401",F54&gt;'Start Here'!$B$9),"401(k) remitted late","OK"))))</f>
        <v/>
      </c>
    </row>
    <row r="55" customFormat="false" ht="15" hidden="false" customHeight="false" outlineLevel="0" collapsed="false">
      <c r="A55" s="7"/>
      <c r="B55" s="5"/>
      <c r="C55" s="11"/>
      <c r="D55" s="11"/>
      <c r="E55" s="7"/>
      <c r="F55" s="17" t="str">
        <f aca="false">IF(OR(A55="",E55=""),"",NETWORKDAYS(A55,E55)-1)</f>
        <v/>
      </c>
      <c r="G55" s="18" t="str">
        <f aca="false">IF(A55="","",C55-N(D55))</f>
        <v/>
      </c>
      <c r="H55" s="19" t="str">
        <f aca="false">IF(A55="","",IF(E55="",IF(A55&lt;'Start Here'!$B$6,"Not remitted","Not yet due"),IF(ABS(G55)&gt;'Start Here'!$B$8,"Short or over",IF(AND(LEFT(B55,3)="401",F55&gt;'Start Here'!$B$9),"401(k) remitted late","OK"))))</f>
        <v/>
      </c>
    </row>
    <row r="56" customFormat="false" ht="15" hidden="false" customHeight="false" outlineLevel="0" collapsed="false">
      <c r="A56" s="7"/>
      <c r="B56" s="5"/>
      <c r="C56" s="11"/>
      <c r="D56" s="11"/>
      <c r="E56" s="7"/>
      <c r="F56" s="17" t="str">
        <f aca="false">IF(OR(A56="",E56=""),"",NETWORKDAYS(A56,E56)-1)</f>
        <v/>
      </c>
      <c r="G56" s="18" t="str">
        <f aca="false">IF(A56="","",C56-N(D56))</f>
        <v/>
      </c>
      <c r="H56" s="19" t="str">
        <f aca="false">IF(A56="","",IF(E56="",IF(A56&lt;'Start Here'!$B$6,"Not remitted","Not yet due"),IF(ABS(G56)&gt;'Start Here'!$B$8,"Short or over",IF(AND(LEFT(B56,3)="401",F56&gt;'Start Here'!$B$9),"401(k) remitted late","OK"))))</f>
        <v/>
      </c>
    </row>
    <row r="57" customFormat="false" ht="15" hidden="false" customHeight="false" outlineLevel="0" collapsed="false">
      <c r="A57" s="7"/>
      <c r="B57" s="5"/>
      <c r="C57" s="11"/>
      <c r="D57" s="11"/>
      <c r="E57" s="7"/>
      <c r="F57" s="17" t="str">
        <f aca="false">IF(OR(A57="",E57=""),"",NETWORKDAYS(A57,E57)-1)</f>
        <v/>
      </c>
      <c r="G57" s="18" t="str">
        <f aca="false">IF(A57="","",C57-N(D57))</f>
        <v/>
      </c>
      <c r="H57" s="19" t="str">
        <f aca="false">IF(A57="","",IF(E57="",IF(A57&lt;'Start Here'!$B$6,"Not remitted","Not yet due"),IF(ABS(G57)&gt;'Start Here'!$B$8,"Short or over",IF(AND(LEFT(B57,3)="401",F57&gt;'Start Here'!$B$9),"401(k) remitted late","OK"))))</f>
        <v/>
      </c>
    </row>
    <row r="58" customFormat="false" ht="15" hidden="false" customHeight="false" outlineLevel="0" collapsed="false">
      <c r="A58" s="7"/>
      <c r="B58" s="5"/>
      <c r="C58" s="11"/>
      <c r="D58" s="11"/>
      <c r="E58" s="7"/>
      <c r="F58" s="17" t="str">
        <f aca="false">IF(OR(A58="",E58=""),"",NETWORKDAYS(A58,E58)-1)</f>
        <v/>
      </c>
      <c r="G58" s="18" t="str">
        <f aca="false">IF(A58="","",C58-N(D58))</f>
        <v/>
      </c>
      <c r="H58" s="19" t="str">
        <f aca="false">IF(A58="","",IF(E58="",IF(A58&lt;'Start Here'!$B$6,"Not remitted","Not yet due"),IF(ABS(G58)&gt;'Start Here'!$B$8,"Short or over",IF(AND(LEFT(B58,3)="401",F58&gt;'Start Here'!$B$9),"401(k) remitted late","OK"))))</f>
        <v/>
      </c>
    </row>
    <row r="59" customFormat="false" ht="15" hidden="false" customHeight="false" outlineLevel="0" collapsed="false">
      <c r="A59" s="7"/>
      <c r="B59" s="5"/>
      <c r="C59" s="11"/>
      <c r="D59" s="11"/>
      <c r="E59" s="7"/>
      <c r="F59" s="17" t="str">
        <f aca="false">IF(OR(A59="",E59=""),"",NETWORKDAYS(A59,E59)-1)</f>
        <v/>
      </c>
      <c r="G59" s="18" t="str">
        <f aca="false">IF(A59="","",C59-N(D59))</f>
        <v/>
      </c>
      <c r="H59" s="19" t="str">
        <f aca="false">IF(A59="","",IF(E59="",IF(A59&lt;'Start Here'!$B$6,"Not remitted","Not yet due"),IF(ABS(G59)&gt;'Start Here'!$B$8,"Short or over",IF(AND(LEFT(B59,3)="401",F59&gt;'Start Here'!$B$9),"401(k) remitted late","OK"))))</f>
        <v/>
      </c>
    </row>
    <row r="60" customFormat="false" ht="15" hidden="false" customHeight="false" outlineLevel="0" collapsed="false">
      <c r="A60" s="7"/>
      <c r="B60" s="5"/>
      <c r="C60" s="11"/>
      <c r="D60" s="11"/>
      <c r="E60" s="7"/>
      <c r="F60" s="17" t="str">
        <f aca="false">IF(OR(A60="",E60=""),"",NETWORKDAYS(A60,E60)-1)</f>
        <v/>
      </c>
      <c r="G60" s="18" t="str">
        <f aca="false">IF(A60="","",C60-N(D60))</f>
        <v/>
      </c>
      <c r="H60" s="19" t="str">
        <f aca="false">IF(A60="","",IF(E60="",IF(A60&lt;'Start Here'!$B$6,"Not remitted","Not yet due"),IF(ABS(G60)&gt;'Start Here'!$B$8,"Short or over",IF(AND(LEFT(B60,3)="401",F60&gt;'Start Here'!$B$9),"401(k) remitted late","OK"))))</f>
        <v/>
      </c>
    </row>
    <row r="61" customFormat="false" ht="15" hidden="false" customHeight="false" outlineLevel="0" collapsed="false">
      <c r="A61" s="7"/>
      <c r="B61" s="5"/>
      <c r="C61" s="11"/>
      <c r="D61" s="11"/>
      <c r="E61" s="7"/>
      <c r="F61" s="17" t="str">
        <f aca="false">IF(OR(A61="",E61=""),"",NETWORKDAYS(A61,E61)-1)</f>
        <v/>
      </c>
      <c r="G61" s="18" t="str">
        <f aca="false">IF(A61="","",C61-N(D61))</f>
        <v/>
      </c>
      <c r="H61" s="19" t="str">
        <f aca="false">IF(A61="","",IF(E61="",IF(A61&lt;'Start Here'!$B$6,"Not remitted","Not yet due"),IF(ABS(G61)&gt;'Start Here'!$B$8,"Short or over",IF(AND(LEFT(B61,3)="401",F61&gt;'Start Here'!$B$9),"401(k) remitted late","OK"))))</f>
        <v/>
      </c>
    </row>
    <row r="62" customFormat="false" ht="15" hidden="false" customHeight="false" outlineLevel="0" collapsed="false">
      <c r="A62" s="7"/>
      <c r="B62" s="5"/>
      <c r="C62" s="11"/>
      <c r="D62" s="11"/>
      <c r="E62" s="7"/>
      <c r="F62" s="17" t="str">
        <f aca="false">IF(OR(A62="",E62=""),"",NETWORKDAYS(A62,E62)-1)</f>
        <v/>
      </c>
      <c r="G62" s="18" t="str">
        <f aca="false">IF(A62="","",C62-N(D62))</f>
        <v/>
      </c>
      <c r="H62" s="19" t="str">
        <f aca="false">IF(A62="","",IF(E62="",IF(A62&lt;'Start Here'!$B$6,"Not remitted","Not yet due"),IF(ABS(G62)&gt;'Start Here'!$B$8,"Short or over",IF(AND(LEFT(B62,3)="401",F62&gt;'Start Here'!$B$9),"401(k) remitted late","OK"))))</f>
        <v/>
      </c>
    </row>
    <row r="63" customFormat="false" ht="15" hidden="false" customHeight="false" outlineLevel="0" collapsed="false">
      <c r="A63" s="7"/>
      <c r="B63" s="5"/>
      <c r="C63" s="11"/>
      <c r="D63" s="11"/>
      <c r="E63" s="7"/>
      <c r="F63" s="17" t="str">
        <f aca="false">IF(OR(A63="",E63=""),"",NETWORKDAYS(A63,E63)-1)</f>
        <v/>
      </c>
      <c r="G63" s="18" t="str">
        <f aca="false">IF(A63="","",C63-N(D63))</f>
        <v/>
      </c>
      <c r="H63" s="19" t="str">
        <f aca="false">IF(A63="","",IF(E63="",IF(A63&lt;'Start Here'!$B$6,"Not remitted","Not yet due"),IF(ABS(G63)&gt;'Start Here'!$B$8,"Short or over",IF(AND(LEFT(B63,3)="401",F63&gt;'Start Here'!$B$9),"401(k) remitted late","OK"))))</f>
        <v/>
      </c>
    </row>
    <row r="64" customFormat="false" ht="15" hidden="false" customHeight="false" outlineLevel="0" collapsed="false">
      <c r="A64" s="7"/>
      <c r="B64" s="5"/>
      <c r="C64" s="11"/>
      <c r="D64" s="11"/>
      <c r="E64" s="7"/>
      <c r="F64" s="17" t="str">
        <f aca="false">IF(OR(A64="",E64=""),"",NETWORKDAYS(A64,E64)-1)</f>
        <v/>
      </c>
      <c r="G64" s="18" t="str">
        <f aca="false">IF(A64="","",C64-N(D64))</f>
        <v/>
      </c>
      <c r="H64" s="19" t="str">
        <f aca="false">IF(A64="","",IF(E64="",IF(A64&lt;'Start Here'!$B$6,"Not remitted","Not yet due"),IF(ABS(G64)&gt;'Start Here'!$B$8,"Short or over",IF(AND(LEFT(B64,3)="401",F64&gt;'Start Here'!$B$9),"401(k) remitted late","OK"))))</f>
        <v/>
      </c>
    </row>
    <row r="65" customFormat="false" ht="15" hidden="false" customHeight="false" outlineLevel="0" collapsed="false">
      <c r="A65" s="7"/>
      <c r="B65" s="5"/>
      <c r="C65" s="11"/>
      <c r="D65" s="11"/>
      <c r="E65" s="7"/>
      <c r="F65" s="17" t="str">
        <f aca="false">IF(OR(A65="",E65=""),"",NETWORKDAYS(A65,E65)-1)</f>
        <v/>
      </c>
      <c r="G65" s="18" t="str">
        <f aca="false">IF(A65="","",C65-N(D65))</f>
        <v/>
      </c>
      <c r="H65" s="19" t="str">
        <f aca="false">IF(A65="","",IF(E65="",IF(A65&lt;'Start Here'!$B$6,"Not remitted","Not yet due"),IF(ABS(G65)&gt;'Start Here'!$B$8,"Short or over",IF(AND(LEFT(B65,3)="401",F65&gt;'Start Here'!$B$9),"401(k) remitted late","OK"))))</f>
        <v/>
      </c>
    </row>
    <row r="66" customFormat="false" ht="15" hidden="false" customHeight="false" outlineLevel="0" collapsed="false">
      <c r="A66" s="7"/>
      <c r="B66" s="5"/>
      <c r="C66" s="11"/>
      <c r="D66" s="11"/>
      <c r="E66" s="7"/>
      <c r="F66" s="17" t="str">
        <f aca="false">IF(OR(A66="",E66=""),"",NETWORKDAYS(A66,E66)-1)</f>
        <v/>
      </c>
      <c r="G66" s="18" t="str">
        <f aca="false">IF(A66="","",C66-N(D66))</f>
        <v/>
      </c>
      <c r="H66" s="19" t="str">
        <f aca="false">IF(A66="","",IF(E66="",IF(A66&lt;'Start Here'!$B$6,"Not remitted","Not yet due"),IF(ABS(G66)&gt;'Start Here'!$B$8,"Short or over",IF(AND(LEFT(B66,3)="401",F66&gt;'Start Here'!$B$9),"401(k) remitted late","OK"))))</f>
        <v/>
      </c>
    </row>
    <row r="67" customFormat="false" ht="15" hidden="false" customHeight="false" outlineLevel="0" collapsed="false">
      <c r="A67" s="7"/>
      <c r="B67" s="5"/>
      <c r="C67" s="11"/>
      <c r="D67" s="11"/>
      <c r="E67" s="7"/>
      <c r="F67" s="17" t="str">
        <f aca="false">IF(OR(A67="",E67=""),"",NETWORKDAYS(A67,E67)-1)</f>
        <v/>
      </c>
      <c r="G67" s="18" t="str">
        <f aca="false">IF(A67="","",C67-N(D67))</f>
        <v/>
      </c>
      <c r="H67" s="19" t="str">
        <f aca="false">IF(A67="","",IF(E67="",IF(A67&lt;'Start Here'!$B$6,"Not remitted","Not yet due"),IF(ABS(G67)&gt;'Start Here'!$B$8,"Short or over",IF(AND(LEFT(B67,3)="401",F67&gt;'Start Here'!$B$9),"401(k) remitted late","OK"))))</f>
        <v/>
      </c>
    </row>
    <row r="68" customFormat="false" ht="15" hidden="false" customHeight="false" outlineLevel="0" collapsed="false">
      <c r="A68" s="7"/>
      <c r="B68" s="5"/>
      <c r="C68" s="11"/>
      <c r="D68" s="11"/>
      <c r="E68" s="7"/>
      <c r="F68" s="17" t="str">
        <f aca="false">IF(OR(A68="",E68=""),"",NETWORKDAYS(A68,E68)-1)</f>
        <v/>
      </c>
      <c r="G68" s="18" t="str">
        <f aca="false">IF(A68="","",C68-N(D68))</f>
        <v/>
      </c>
      <c r="H68" s="19" t="str">
        <f aca="false">IF(A68="","",IF(E68="",IF(A68&lt;'Start Here'!$B$6,"Not remitted","Not yet due"),IF(ABS(G68)&gt;'Start Here'!$B$8,"Short or over",IF(AND(LEFT(B68,3)="401",F68&gt;'Start Here'!$B$9),"401(k) remitted late","OK"))))</f>
        <v/>
      </c>
    </row>
    <row r="69" customFormat="false" ht="15" hidden="false" customHeight="false" outlineLevel="0" collapsed="false">
      <c r="A69" s="7"/>
      <c r="B69" s="5"/>
      <c r="C69" s="11"/>
      <c r="D69" s="11"/>
      <c r="E69" s="7"/>
      <c r="F69" s="17" t="str">
        <f aca="false">IF(OR(A69="",E69=""),"",NETWORKDAYS(A69,E69)-1)</f>
        <v/>
      </c>
      <c r="G69" s="18" t="str">
        <f aca="false">IF(A69="","",C69-N(D69))</f>
        <v/>
      </c>
      <c r="H69" s="19" t="str">
        <f aca="false">IF(A69="","",IF(E69="",IF(A69&lt;'Start Here'!$B$6,"Not remitted","Not yet due"),IF(ABS(G69)&gt;'Start Here'!$B$8,"Short or over",IF(AND(LEFT(B69,3)="401",F69&gt;'Start Here'!$B$9),"401(k) remitted late","OK"))))</f>
        <v/>
      </c>
    </row>
    <row r="70" customFormat="false" ht="15" hidden="false" customHeight="false" outlineLevel="0" collapsed="false">
      <c r="A70" s="7"/>
      <c r="B70" s="5"/>
      <c r="C70" s="11"/>
      <c r="D70" s="11"/>
      <c r="E70" s="7"/>
      <c r="F70" s="17" t="str">
        <f aca="false">IF(OR(A70="",E70=""),"",NETWORKDAYS(A70,E70)-1)</f>
        <v/>
      </c>
      <c r="G70" s="18" t="str">
        <f aca="false">IF(A70="","",C70-N(D70))</f>
        <v/>
      </c>
      <c r="H70" s="19" t="str">
        <f aca="false">IF(A70="","",IF(E70="",IF(A70&lt;'Start Here'!$B$6,"Not remitted","Not yet due"),IF(ABS(G70)&gt;'Start Here'!$B$8,"Short or over",IF(AND(LEFT(B70,3)="401",F70&gt;'Start Here'!$B$9),"401(k) remitted late","OK"))))</f>
        <v/>
      </c>
    </row>
    <row r="71" customFormat="false" ht="15" hidden="false" customHeight="false" outlineLevel="0" collapsed="false">
      <c r="A71" s="7"/>
      <c r="B71" s="5"/>
      <c r="C71" s="11"/>
      <c r="D71" s="11"/>
      <c r="E71" s="7"/>
      <c r="F71" s="17" t="str">
        <f aca="false">IF(OR(A71="",E71=""),"",NETWORKDAYS(A71,E71)-1)</f>
        <v/>
      </c>
      <c r="G71" s="18" t="str">
        <f aca="false">IF(A71="","",C71-N(D71))</f>
        <v/>
      </c>
      <c r="H71" s="19" t="str">
        <f aca="false">IF(A71="","",IF(E71="",IF(A71&lt;'Start Here'!$B$6,"Not remitted","Not yet due"),IF(ABS(G71)&gt;'Start Here'!$B$8,"Short or over",IF(AND(LEFT(B71,3)="401",F71&gt;'Start Here'!$B$9),"401(k) remitted late","OK"))))</f>
        <v/>
      </c>
    </row>
    <row r="72" customFormat="false" ht="15" hidden="false" customHeight="false" outlineLevel="0" collapsed="false">
      <c r="A72" s="7"/>
      <c r="B72" s="5"/>
      <c r="C72" s="11"/>
      <c r="D72" s="11"/>
      <c r="E72" s="7"/>
      <c r="F72" s="17" t="str">
        <f aca="false">IF(OR(A72="",E72=""),"",NETWORKDAYS(A72,E72)-1)</f>
        <v/>
      </c>
      <c r="G72" s="18" t="str">
        <f aca="false">IF(A72="","",C72-N(D72))</f>
        <v/>
      </c>
      <c r="H72" s="19" t="str">
        <f aca="false">IF(A72="","",IF(E72="",IF(A72&lt;'Start Here'!$B$6,"Not remitted","Not yet due"),IF(ABS(G72)&gt;'Start Here'!$B$8,"Short or over",IF(AND(LEFT(B72,3)="401",F72&gt;'Start Here'!$B$9),"401(k) remitted late","OK"))))</f>
        <v/>
      </c>
    </row>
    <row r="73" customFormat="false" ht="15" hidden="false" customHeight="false" outlineLevel="0" collapsed="false">
      <c r="A73" s="7"/>
      <c r="B73" s="5"/>
      <c r="C73" s="11"/>
      <c r="D73" s="11"/>
      <c r="E73" s="7"/>
      <c r="F73" s="17" t="str">
        <f aca="false">IF(OR(A73="",E73=""),"",NETWORKDAYS(A73,E73)-1)</f>
        <v/>
      </c>
      <c r="G73" s="18" t="str">
        <f aca="false">IF(A73="","",C73-N(D73))</f>
        <v/>
      </c>
      <c r="H73" s="19" t="str">
        <f aca="false">IF(A73="","",IF(E73="",IF(A73&lt;'Start Here'!$B$6,"Not remitted","Not yet due"),IF(ABS(G73)&gt;'Start Here'!$B$8,"Short or over",IF(AND(LEFT(B73,3)="401",F73&gt;'Start Here'!$B$9),"401(k) remitted late","OK"))))</f>
        <v/>
      </c>
    </row>
    <row r="74" customFormat="false" ht="15" hidden="false" customHeight="false" outlineLevel="0" collapsed="false">
      <c r="A74" s="7"/>
      <c r="B74" s="5"/>
      <c r="C74" s="11"/>
      <c r="D74" s="11"/>
      <c r="E74" s="7"/>
      <c r="F74" s="17" t="str">
        <f aca="false">IF(OR(A74="",E74=""),"",NETWORKDAYS(A74,E74)-1)</f>
        <v/>
      </c>
      <c r="G74" s="18" t="str">
        <f aca="false">IF(A74="","",C74-N(D74))</f>
        <v/>
      </c>
      <c r="H74" s="19" t="str">
        <f aca="false">IF(A74="","",IF(E74="",IF(A74&lt;'Start Here'!$B$6,"Not remitted","Not yet due"),IF(ABS(G74)&gt;'Start Here'!$B$8,"Short or over",IF(AND(LEFT(B74,3)="401",F74&gt;'Start Here'!$B$9),"401(k) remitted late","OK"))))</f>
        <v/>
      </c>
    </row>
    <row r="75" customFormat="false" ht="15" hidden="false" customHeight="false" outlineLevel="0" collapsed="false">
      <c r="A75" s="7"/>
      <c r="B75" s="5"/>
      <c r="C75" s="11"/>
      <c r="D75" s="11"/>
      <c r="E75" s="7"/>
      <c r="F75" s="17" t="str">
        <f aca="false">IF(OR(A75="",E75=""),"",NETWORKDAYS(A75,E75)-1)</f>
        <v/>
      </c>
      <c r="G75" s="18" t="str">
        <f aca="false">IF(A75="","",C75-N(D75))</f>
        <v/>
      </c>
      <c r="H75" s="19" t="str">
        <f aca="false">IF(A75="","",IF(E75="",IF(A75&lt;'Start Here'!$B$6,"Not remitted","Not yet due"),IF(ABS(G75)&gt;'Start Here'!$B$8,"Short or over",IF(AND(LEFT(B75,3)="401",F75&gt;'Start Here'!$B$9),"401(k) remitted late","OK"))))</f>
        <v/>
      </c>
    </row>
    <row r="76" customFormat="false" ht="15" hidden="false" customHeight="false" outlineLevel="0" collapsed="false">
      <c r="A76" s="7"/>
      <c r="B76" s="5"/>
      <c r="C76" s="11"/>
      <c r="D76" s="11"/>
      <c r="E76" s="7"/>
      <c r="F76" s="17" t="str">
        <f aca="false">IF(OR(A76="",E76=""),"",NETWORKDAYS(A76,E76)-1)</f>
        <v/>
      </c>
      <c r="G76" s="18" t="str">
        <f aca="false">IF(A76="","",C76-N(D76))</f>
        <v/>
      </c>
      <c r="H76" s="19" t="str">
        <f aca="false">IF(A76="","",IF(E76="",IF(A76&lt;'Start Here'!$B$6,"Not remitted","Not yet due"),IF(ABS(G76)&gt;'Start Here'!$B$8,"Short or over",IF(AND(LEFT(B76,3)="401",F76&gt;'Start Here'!$B$9),"401(k) remitted late","OK"))))</f>
        <v/>
      </c>
    </row>
    <row r="77" customFormat="false" ht="15" hidden="false" customHeight="false" outlineLevel="0" collapsed="false">
      <c r="A77" s="7"/>
      <c r="B77" s="5"/>
      <c r="C77" s="11"/>
      <c r="D77" s="11"/>
      <c r="E77" s="7"/>
      <c r="F77" s="17" t="str">
        <f aca="false">IF(OR(A77="",E77=""),"",NETWORKDAYS(A77,E77)-1)</f>
        <v/>
      </c>
      <c r="G77" s="18" t="str">
        <f aca="false">IF(A77="","",C77-N(D77))</f>
        <v/>
      </c>
      <c r="H77" s="19" t="str">
        <f aca="false">IF(A77="","",IF(E77="",IF(A77&lt;'Start Here'!$B$6,"Not remitted","Not yet due"),IF(ABS(G77)&gt;'Start Here'!$B$8,"Short or over",IF(AND(LEFT(B77,3)="401",F77&gt;'Start Here'!$B$9),"401(k) remitted late","OK"))))</f>
        <v/>
      </c>
    </row>
    <row r="78" customFormat="false" ht="15" hidden="false" customHeight="false" outlineLevel="0" collapsed="false">
      <c r="A78" s="7"/>
      <c r="B78" s="5"/>
      <c r="C78" s="11"/>
      <c r="D78" s="11"/>
      <c r="E78" s="7"/>
      <c r="F78" s="17" t="str">
        <f aca="false">IF(OR(A78="",E78=""),"",NETWORKDAYS(A78,E78)-1)</f>
        <v/>
      </c>
      <c r="G78" s="18" t="str">
        <f aca="false">IF(A78="","",C78-N(D78))</f>
        <v/>
      </c>
      <c r="H78" s="19" t="str">
        <f aca="false">IF(A78="","",IF(E78="",IF(A78&lt;'Start Here'!$B$6,"Not remitted","Not yet due"),IF(ABS(G78)&gt;'Start Here'!$B$8,"Short or over",IF(AND(LEFT(B78,3)="401",F78&gt;'Start Here'!$B$9),"401(k) remitted late","OK"))))</f>
        <v/>
      </c>
    </row>
    <row r="79" customFormat="false" ht="15" hidden="false" customHeight="false" outlineLevel="0" collapsed="false">
      <c r="A79" s="7"/>
      <c r="B79" s="5"/>
      <c r="C79" s="11"/>
      <c r="D79" s="11"/>
      <c r="E79" s="7"/>
      <c r="F79" s="17" t="str">
        <f aca="false">IF(OR(A79="",E79=""),"",NETWORKDAYS(A79,E79)-1)</f>
        <v/>
      </c>
      <c r="G79" s="18" t="str">
        <f aca="false">IF(A79="","",C79-N(D79))</f>
        <v/>
      </c>
      <c r="H79" s="19" t="str">
        <f aca="false">IF(A79="","",IF(E79="",IF(A79&lt;'Start Here'!$B$6,"Not remitted","Not yet due"),IF(ABS(G79)&gt;'Start Here'!$B$8,"Short or over",IF(AND(LEFT(B79,3)="401",F79&gt;'Start Here'!$B$9),"401(k) remitted late","OK"))))</f>
        <v/>
      </c>
    </row>
    <row r="80" customFormat="false" ht="15" hidden="false" customHeight="false" outlineLevel="0" collapsed="false">
      <c r="A80" s="7"/>
      <c r="B80" s="5"/>
      <c r="C80" s="11"/>
      <c r="D80" s="11"/>
      <c r="E80" s="7"/>
      <c r="F80" s="17" t="str">
        <f aca="false">IF(OR(A80="",E80=""),"",NETWORKDAYS(A80,E80)-1)</f>
        <v/>
      </c>
      <c r="G80" s="18" t="str">
        <f aca="false">IF(A80="","",C80-N(D80))</f>
        <v/>
      </c>
      <c r="H80" s="19" t="str">
        <f aca="false">IF(A80="","",IF(E80="",IF(A80&lt;'Start Here'!$B$6,"Not remitted","Not yet due"),IF(ABS(G80)&gt;'Start Here'!$B$8,"Short or over",IF(AND(LEFT(B80,3)="401",F80&gt;'Start Here'!$B$9),"401(k) remitted late","OK"))))</f>
        <v/>
      </c>
    </row>
    <row r="81" customFormat="false" ht="15" hidden="false" customHeight="false" outlineLevel="0" collapsed="false">
      <c r="A81" s="7"/>
      <c r="B81" s="5"/>
      <c r="C81" s="11"/>
      <c r="D81" s="11"/>
      <c r="E81" s="7"/>
      <c r="F81" s="17" t="str">
        <f aca="false">IF(OR(A81="",E81=""),"",NETWORKDAYS(A81,E81)-1)</f>
        <v/>
      </c>
      <c r="G81" s="18" t="str">
        <f aca="false">IF(A81="","",C81-N(D81))</f>
        <v/>
      </c>
      <c r="H81" s="19" t="str">
        <f aca="false">IF(A81="","",IF(E81="",IF(A81&lt;'Start Here'!$B$6,"Not remitted","Not yet due"),IF(ABS(G81)&gt;'Start Here'!$B$8,"Short or over",IF(AND(LEFT(B81,3)="401",F81&gt;'Start Here'!$B$9),"401(k) remitted late","OK"))))</f>
        <v/>
      </c>
    </row>
    <row r="82" customFormat="false" ht="15" hidden="false" customHeight="false" outlineLevel="0" collapsed="false">
      <c r="A82" s="7"/>
      <c r="B82" s="5"/>
      <c r="C82" s="11"/>
      <c r="D82" s="11"/>
      <c r="E82" s="7"/>
      <c r="F82" s="17" t="str">
        <f aca="false">IF(OR(A82="",E82=""),"",NETWORKDAYS(A82,E82)-1)</f>
        <v/>
      </c>
      <c r="G82" s="18" t="str">
        <f aca="false">IF(A82="","",C82-N(D82))</f>
        <v/>
      </c>
      <c r="H82" s="19" t="str">
        <f aca="false">IF(A82="","",IF(E82="",IF(A82&lt;'Start Here'!$B$6,"Not remitted","Not yet due"),IF(ABS(G82)&gt;'Start Here'!$B$8,"Short or over",IF(AND(LEFT(B82,3)="401",F82&gt;'Start Here'!$B$9),"401(k) remitted late","OK"))))</f>
        <v/>
      </c>
    </row>
    <row r="83" customFormat="false" ht="15" hidden="false" customHeight="false" outlineLevel="0" collapsed="false">
      <c r="A83" s="7"/>
      <c r="B83" s="5"/>
      <c r="C83" s="11"/>
      <c r="D83" s="11"/>
      <c r="E83" s="7"/>
      <c r="F83" s="17" t="str">
        <f aca="false">IF(OR(A83="",E83=""),"",NETWORKDAYS(A83,E83)-1)</f>
        <v/>
      </c>
      <c r="G83" s="18" t="str">
        <f aca="false">IF(A83="","",C83-N(D83))</f>
        <v/>
      </c>
      <c r="H83" s="19" t="str">
        <f aca="false">IF(A83="","",IF(E83="",IF(A83&lt;'Start Here'!$B$6,"Not remitted","Not yet due"),IF(ABS(G83)&gt;'Start Here'!$B$8,"Short or over",IF(AND(LEFT(B83,3)="401",F83&gt;'Start Here'!$B$9),"401(k) remitted late","OK"))))</f>
        <v/>
      </c>
    </row>
    <row r="84" customFormat="false" ht="15" hidden="false" customHeight="false" outlineLevel="0" collapsed="false">
      <c r="A84" s="7"/>
      <c r="B84" s="5"/>
      <c r="C84" s="11"/>
      <c r="D84" s="11"/>
      <c r="E84" s="7"/>
      <c r="F84" s="17" t="str">
        <f aca="false">IF(OR(A84="",E84=""),"",NETWORKDAYS(A84,E84)-1)</f>
        <v/>
      </c>
      <c r="G84" s="18" t="str">
        <f aca="false">IF(A84="","",C84-N(D84))</f>
        <v/>
      </c>
      <c r="H84" s="19" t="str">
        <f aca="false">IF(A84="","",IF(E84="",IF(A84&lt;'Start Here'!$B$6,"Not remitted","Not yet due"),IF(ABS(G84)&gt;'Start Here'!$B$8,"Short or over",IF(AND(LEFT(B84,3)="401",F84&gt;'Start Here'!$B$9),"401(k) remitted late","OK"))))</f>
        <v/>
      </c>
    </row>
    <row r="85" customFormat="false" ht="15" hidden="false" customHeight="false" outlineLevel="0" collapsed="false">
      <c r="A85" s="7"/>
      <c r="B85" s="5"/>
      <c r="C85" s="11"/>
      <c r="D85" s="11"/>
      <c r="E85" s="7"/>
      <c r="F85" s="17" t="str">
        <f aca="false">IF(OR(A85="",E85=""),"",NETWORKDAYS(A85,E85)-1)</f>
        <v/>
      </c>
      <c r="G85" s="18" t="str">
        <f aca="false">IF(A85="","",C85-N(D85))</f>
        <v/>
      </c>
      <c r="H85" s="19" t="str">
        <f aca="false">IF(A85="","",IF(E85="",IF(A85&lt;'Start Here'!$B$6,"Not remitted","Not yet due"),IF(ABS(G85)&gt;'Start Here'!$B$8,"Short or over",IF(AND(LEFT(B85,3)="401",F85&gt;'Start Here'!$B$9),"401(k) remitted late","OK"))))</f>
        <v/>
      </c>
    </row>
    <row r="86" customFormat="false" ht="15" hidden="false" customHeight="false" outlineLevel="0" collapsed="false">
      <c r="A86" s="7"/>
      <c r="B86" s="5"/>
      <c r="C86" s="11"/>
      <c r="D86" s="11"/>
      <c r="E86" s="7"/>
      <c r="F86" s="17" t="str">
        <f aca="false">IF(OR(A86="",E86=""),"",NETWORKDAYS(A86,E86)-1)</f>
        <v/>
      </c>
      <c r="G86" s="18" t="str">
        <f aca="false">IF(A86="","",C86-N(D86))</f>
        <v/>
      </c>
      <c r="H86" s="19" t="str">
        <f aca="false">IF(A86="","",IF(E86="",IF(A86&lt;'Start Here'!$B$6,"Not remitted","Not yet due"),IF(ABS(G86)&gt;'Start Here'!$B$8,"Short or over",IF(AND(LEFT(B86,3)="401",F86&gt;'Start Here'!$B$9),"401(k) remitted late","OK"))))</f>
        <v/>
      </c>
    </row>
    <row r="87" customFormat="false" ht="15" hidden="false" customHeight="false" outlineLevel="0" collapsed="false">
      <c r="A87" s="7"/>
      <c r="B87" s="5"/>
      <c r="C87" s="11"/>
      <c r="D87" s="11"/>
      <c r="E87" s="7"/>
      <c r="F87" s="17" t="str">
        <f aca="false">IF(OR(A87="",E87=""),"",NETWORKDAYS(A87,E87)-1)</f>
        <v/>
      </c>
      <c r="G87" s="18" t="str">
        <f aca="false">IF(A87="","",C87-N(D87))</f>
        <v/>
      </c>
      <c r="H87" s="19" t="str">
        <f aca="false">IF(A87="","",IF(E87="",IF(A87&lt;'Start Here'!$B$6,"Not remitted","Not yet due"),IF(ABS(G87)&gt;'Start Here'!$B$8,"Short or over",IF(AND(LEFT(B87,3)="401",F87&gt;'Start Here'!$B$9),"401(k) remitted late","OK"))))</f>
        <v/>
      </c>
    </row>
    <row r="88" customFormat="false" ht="15" hidden="false" customHeight="false" outlineLevel="0" collapsed="false">
      <c r="A88" s="7"/>
      <c r="B88" s="5"/>
      <c r="C88" s="11"/>
      <c r="D88" s="11"/>
      <c r="E88" s="7"/>
      <c r="F88" s="17" t="str">
        <f aca="false">IF(OR(A88="",E88=""),"",NETWORKDAYS(A88,E88)-1)</f>
        <v/>
      </c>
      <c r="G88" s="18" t="str">
        <f aca="false">IF(A88="","",C88-N(D88))</f>
        <v/>
      </c>
      <c r="H88" s="19" t="str">
        <f aca="false">IF(A88="","",IF(E88="",IF(A88&lt;'Start Here'!$B$6,"Not remitted","Not yet due"),IF(ABS(G88)&gt;'Start Here'!$B$8,"Short or over",IF(AND(LEFT(B88,3)="401",F88&gt;'Start Here'!$B$9),"401(k) remitted late","OK"))))</f>
        <v/>
      </c>
    </row>
    <row r="89" customFormat="false" ht="15" hidden="false" customHeight="false" outlineLevel="0" collapsed="false">
      <c r="A89" s="7"/>
      <c r="B89" s="5"/>
      <c r="C89" s="11"/>
      <c r="D89" s="11"/>
      <c r="E89" s="7"/>
      <c r="F89" s="17" t="str">
        <f aca="false">IF(OR(A89="",E89=""),"",NETWORKDAYS(A89,E89)-1)</f>
        <v/>
      </c>
      <c r="G89" s="18" t="str">
        <f aca="false">IF(A89="","",C89-N(D89))</f>
        <v/>
      </c>
      <c r="H89" s="19" t="str">
        <f aca="false">IF(A89="","",IF(E89="",IF(A89&lt;'Start Here'!$B$6,"Not remitted","Not yet due"),IF(ABS(G89)&gt;'Start Here'!$B$8,"Short or over",IF(AND(LEFT(B89,3)="401",F89&gt;'Start Here'!$B$9),"401(k) remitted late","OK"))))</f>
        <v/>
      </c>
    </row>
    <row r="90" customFormat="false" ht="15" hidden="false" customHeight="false" outlineLevel="0" collapsed="false">
      <c r="A90" s="7"/>
      <c r="B90" s="5"/>
      <c r="C90" s="11"/>
      <c r="D90" s="11"/>
      <c r="E90" s="7"/>
      <c r="F90" s="17" t="str">
        <f aca="false">IF(OR(A90="",E90=""),"",NETWORKDAYS(A90,E90)-1)</f>
        <v/>
      </c>
      <c r="G90" s="18" t="str">
        <f aca="false">IF(A90="","",C90-N(D90))</f>
        <v/>
      </c>
      <c r="H90" s="19" t="str">
        <f aca="false">IF(A90="","",IF(E90="",IF(A90&lt;'Start Here'!$B$6,"Not remitted","Not yet due"),IF(ABS(G90)&gt;'Start Here'!$B$8,"Short or over",IF(AND(LEFT(B90,3)="401",F90&gt;'Start Here'!$B$9),"401(k) remitted late","OK"))))</f>
        <v/>
      </c>
    </row>
    <row r="91" customFormat="false" ht="15" hidden="false" customHeight="false" outlineLevel="0" collapsed="false">
      <c r="A91" s="7"/>
      <c r="B91" s="5"/>
      <c r="C91" s="11"/>
      <c r="D91" s="11"/>
      <c r="E91" s="7"/>
      <c r="F91" s="17" t="str">
        <f aca="false">IF(OR(A91="",E91=""),"",NETWORKDAYS(A91,E91)-1)</f>
        <v/>
      </c>
      <c r="G91" s="18" t="str">
        <f aca="false">IF(A91="","",C91-N(D91))</f>
        <v/>
      </c>
      <c r="H91" s="19" t="str">
        <f aca="false">IF(A91="","",IF(E91="",IF(A91&lt;'Start Here'!$B$6,"Not remitted","Not yet due"),IF(ABS(G91)&gt;'Start Here'!$B$8,"Short or over",IF(AND(LEFT(B91,3)="401",F91&gt;'Start Here'!$B$9),"401(k) remitted late","OK"))))</f>
        <v/>
      </c>
    </row>
    <row r="92" customFormat="false" ht="15" hidden="false" customHeight="false" outlineLevel="0" collapsed="false">
      <c r="A92" s="7"/>
      <c r="B92" s="5"/>
      <c r="C92" s="11"/>
      <c r="D92" s="11"/>
      <c r="E92" s="7"/>
      <c r="F92" s="17" t="str">
        <f aca="false">IF(OR(A92="",E92=""),"",NETWORKDAYS(A92,E92)-1)</f>
        <v/>
      </c>
      <c r="G92" s="18" t="str">
        <f aca="false">IF(A92="","",C92-N(D92))</f>
        <v/>
      </c>
      <c r="H92" s="19" t="str">
        <f aca="false">IF(A92="","",IF(E92="",IF(A92&lt;'Start Here'!$B$6,"Not remitted","Not yet due"),IF(ABS(G92)&gt;'Start Here'!$B$8,"Short or over",IF(AND(LEFT(B92,3)="401",F92&gt;'Start Here'!$B$9),"401(k) remitted late","OK"))))</f>
        <v/>
      </c>
    </row>
    <row r="93" customFormat="false" ht="15" hidden="false" customHeight="false" outlineLevel="0" collapsed="false">
      <c r="A93" s="7"/>
      <c r="B93" s="5"/>
      <c r="C93" s="11"/>
      <c r="D93" s="11"/>
      <c r="E93" s="7"/>
      <c r="F93" s="17" t="str">
        <f aca="false">IF(OR(A93="",E93=""),"",NETWORKDAYS(A93,E93)-1)</f>
        <v/>
      </c>
      <c r="G93" s="18" t="str">
        <f aca="false">IF(A93="","",C93-N(D93))</f>
        <v/>
      </c>
      <c r="H93" s="19" t="str">
        <f aca="false">IF(A93="","",IF(E93="",IF(A93&lt;'Start Here'!$B$6,"Not remitted","Not yet due"),IF(ABS(G93)&gt;'Start Here'!$B$8,"Short or over",IF(AND(LEFT(B93,3)="401",F93&gt;'Start Here'!$B$9),"401(k) remitted late","OK"))))</f>
        <v/>
      </c>
    </row>
    <row r="94" customFormat="false" ht="15" hidden="false" customHeight="false" outlineLevel="0" collapsed="false">
      <c r="A94" s="7"/>
      <c r="B94" s="5"/>
      <c r="C94" s="11"/>
      <c r="D94" s="11"/>
      <c r="E94" s="7"/>
      <c r="F94" s="17" t="str">
        <f aca="false">IF(OR(A94="",E94=""),"",NETWORKDAYS(A94,E94)-1)</f>
        <v/>
      </c>
      <c r="G94" s="18" t="str">
        <f aca="false">IF(A94="","",C94-N(D94))</f>
        <v/>
      </c>
      <c r="H94" s="19" t="str">
        <f aca="false">IF(A94="","",IF(E94="",IF(A94&lt;'Start Here'!$B$6,"Not remitted","Not yet due"),IF(ABS(G94)&gt;'Start Here'!$B$8,"Short or over",IF(AND(LEFT(B94,3)="401",F94&gt;'Start Here'!$B$9),"401(k) remitted late","OK"))))</f>
        <v/>
      </c>
    </row>
    <row r="95" customFormat="false" ht="15" hidden="false" customHeight="false" outlineLevel="0" collapsed="false">
      <c r="A95" s="7"/>
      <c r="B95" s="5"/>
      <c r="C95" s="11"/>
      <c r="D95" s="11"/>
      <c r="E95" s="7"/>
      <c r="F95" s="17" t="str">
        <f aca="false">IF(OR(A95="",E95=""),"",NETWORKDAYS(A95,E95)-1)</f>
        <v/>
      </c>
      <c r="G95" s="18" t="str">
        <f aca="false">IF(A95="","",C95-N(D95))</f>
        <v/>
      </c>
      <c r="H95" s="19" t="str">
        <f aca="false">IF(A95="","",IF(E95="",IF(A95&lt;'Start Here'!$B$6,"Not remitted","Not yet due"),IF(ABS(G95)&gt;'Start Here'!$B$8,"Short or over",IF(AND(LEFT(B95,3)="401",F95&gt;'Start Here'!$B$9),"401(k) remitted late","OK"))))</f>
        <v/>
      </c>
    </row>
    <row r="96" customFormat="false" ht="15" hidden="false" customHeight="false" outlineLevel="0" collapsed="false">
      <c r="A96" s="7"/>
      <c r="B96" s="5"/>
      <c r="C96" s="11"/>
      <c r="D96" s="11"/>
      <c r="E96" s="7"/>
      <c r="F96" s="17" t="str">
        <f aca="false">IF(OR(A96="",E96=""),"",NETWORKDAYS(A96,E96)-1)</f>
        <v/>
      </c>
      <c r="G96" s="18" t="str">
        <f aca="false">IF(A96="","",C96-N(D96))</f>
        <v/>
      </c>
      <c r="H96" s="19" t="str">
        <f aca="false">IF(A96="","",IF(E96="",IF(A96&lt;'Start Here'!$B$6,"Not remitted","Not yet due"),IF(ABS(G96)&gt;'Start Here'!$B$8,"Short or over",IF(AND(LEFT(B96,3)="401",F96&gt;'Start Here'!$B$9),"401(k) remitted late","OK"))))</f>
        <v/>
      </c>
    </row>
    <row r="97" customFormat="false" ht="15" hidden="false" customHeight="false" outlineLevel="0" collapsed="false">
      <c r="A97" s="7"/>
      <c r="B97" s="5"/>
      <c r="C97" s="11"/>
      <c r="D97" s="11"/>
      <c r="E97" s="7"/>
      <c r="F97" s="17" t="str">
        <f aca="false">IF(OR(A97="",E97=""),"",NETWORKDAYS(A97,E97)-1)</f>
        <v/>
      </c>
      <c r="G97" s="18" t="str">
        <f aca="false">IF(A97="","",C97-N(D97))</f>
        <v/>
      </c>
      <c r="H97" s="19" t="str">
        <f aca="false">IF(A97="","",IF(E97="",IF(A97&lt;'Start Here'!$B$6,"Not remitted","Not yet due"),IF(ABS(G97)&gt;'Start Here'!$B$8,"Short or over",IF(AND(LEFT(B97,3)="401",F97&gt;'Start Here'!$B$9),"401(k) remitted late","OK"))))</f>
        <v/>
      </c>
    </row>
    <row r="98" customFormat="false" ht="15" hidden="false" customHeight="false" outlineLevel="0" collapsed="false">
      <c r="A98" s="7"/>
      <c r="B98" s="5"/>
      <c r="C98" s="11"/>
      <c r="D98" s="11"/>
      <c r="E98" s="7"/>
      <c r="F98" s="17" t="str">
        <f aca="false">IF(OR(A98="",E98=""),"",NETWORKDAYS(A98,E98)-1)</f>
        <v/>
      </c>
      <c r="G98" s="18" t="str">
        <f aca="false">IF(A98="","",C98-N(D98))</f>
        <v/>
      </c>
      <c r="H98" s="19" t="str">
        <f aca="false">IF(A98="","",IF(E98="",IF(A98&lt;'Start Here'!$B$6,"Not remitted","Not yet due"),IF(ABS(G98)&gt;'Start Here'!$B$8,"Short or over",IF(AND(LEFT(B98,3)="401",F98&gt;'Start Here'!$B$9),"401(k) remitted late","OK"))))</f>
        <v/>
      </c>
    </row>
    <row r="99" customFormat="false" ht="15" hidden="false" customHeight="false" outlineLevel="0" collapsed="false">
      <c r="A99" s="7"/>
      <c r="B99" s="5"/>
      <c r="C99" s="11"/>
      <c r="D99" s="11"/>
      <c r="E99" s="7"/>
      <c r="F99" s="17" t="str">
        <f aca="false">IF(OR(A99="",E99=""),"",NETWORKDAYS(A99,E99)-1)</f>
        <v/>
      </c>
      <c r="G99" s="18" t="str">
        <f aca="false">IF(A99="","",C99-N(D99))</f>
        <v/>
      </c>
      <c r="H99" s="19" t="str">
        <f aca="false">IF(A99="","",IF(E99="",IF(A99&lt;'Start Here'!$B$6,"Not remitted","Not yet due"),IF(ABS(G99)&gt;'Start Here'!$B$8,"Short or over",IF(AND(LEFT(B99,3)="401",F99&gt;'Start Here'!$B$9),"401(k) remitted late","OK"))))</f>
        <v/>
      </c>
    </row>
    <row r="100" customFormat="false" ht="15" hidden="false" customHeight="false" outlineLevel="0" collapsed="false">
      <c r="A100" s="7"/>
      <c r="B100" s="5"/>
      <c r="C100" s="11"/>
      <c r="D100" s="11"/>
      <c r="E100" s="7"/>
      <c r="F100" s="17" t="str">
        <f aca="false">IF(OR(A100="",E100=""),"",NETWORKDAYS(A100,E100)-1)</f>
        <v/>
      </c>
      <c r="G100" s="18" t="str">
        <f aca="false">IF(A100="","",C100-N(D100))</f>
        <v/>
      </c>
      <c r="H100" s="19" t="str">
        <f aca="false">IF(A100="","",IF(E100="",IF(A100&lt;'Start Here'!$B$6,"Not remitted","Not yet due"),IF(ABS(G100)&gt;'Start Here'!$B$8,"Short or over",IF(AND(LEFT(B100,3)="401",F100&gt;'Start Here'!$B$9),"401(k) remitted late","OK"))))</f>
        <v/>
      </c>
    </row>
    <row r="101" customFormat="false" ht="15" hidden="false" customHeight="false" outlineLevel="0" collapsed="false">
      <c r="A101" s="7"/>
      <c r="B101" s="5"/>
      <c r="C101" s="11"/>
      <c r="D101" s="11"/>
      <c r="E101" s="7"/>
      <c r="F101" s="17" t="str">
        <f aca="false">IF(OR(A101="",E101=""),"",NETWORKDAYS(A101,E101)-1)</f>
        <v/>
      </c>
      <c r="G101" s="18" t="str">
        <f aca="false">IF(A101="","",C101-N(D101))</f>
        <v/>
      </c>
      <c r="H101" s="19" t="str">
        <f aca="false">IF(A101="","",IF(E101="",IF(A101&lt;'Start Here'!$B$6,"Not remitted","Not yet due"),IF(ABS(G101)&gt;'Start Here'!$B$8,"Short or over",IF(AND(LEFT(B101,3)="401",F101&gt;'Start Here'!$B$9),"401(k) remitted late","OK"))))</f>
        <v/>
      </c>
    </row>
    <row r="102" customFormat="false" ht="15" hidden="false" customHeight="false" outlineLevel="0" collapsed="false">
      <c r="A102" s="7"/>
      <c r="B102" s="5"/>
      <c r="C102" s="11"/>
      <c r="D102" s="11"/>
      <c r="E102" s="7"/>
      <c r="F102" s="17" t="str">
        <f aca="false">IF(OR(A102="",E102=""),"",NETWORKDAYS(A102,E102)-1)</f>
        <v/>
      </c>
      <c r="G102" s="18" t="str">
        <f aca="false">IF(A102="","",C102-N(D102))</f>
        <v/>
      </c>
      <c r="H102" s="19" t="str">
        <f aca="false">IF(A102="","",IF(E102="",IF(A102&lt;'Start Here'!$B$6,"Not remitted","Not yet due"),IF(ABS(G102)&gt;'Start Here'!$B$8,"Short or over",IF(AND(LEFT(B102,3)="401",F102&gt;'Start Here'!$B$9),"401(k) remitted late","OK"))))</f>
        <v/>
      </c>
    </row>
    <row r="103" customFormat="false" ht="15" hidden="false" customHeight="false" outlineLevel="0" collapsed="false">
      <c r="A103" s="7"/>
      <c r="B103" s="5"/>
      <c r="C103" s="11"/>
      <c r="D103" s="11"/>
      <c r="E103" s="7"/>
      <c r="F103" s="17" t="str">
        <f aca="false">IF(OR(A103="",E103=""),"",NETWORKDAYS(A103,E103)-1)</f>
        <v/>
      </c>
      <c r="G103" s="18" t="str">
        <f aca="false">IF(A103="","",C103-N(D103))</f>
        <v/>
      </c>
      <c r="H103" s="19" t="str">
        <f aca="false">IF(A103="","",IF(E103="",IF(A103&lt;'Start Here'!$B$6,"Not remitted","Not yet due"),IF(ABS(G103)&gt;'Start Here'!$B$8,"Short or over",IF(AND(LEFT(B103,3)="401",F103&gt;'Start Here'!$B$9),"401(k) remitted late","OK"))))</f>
        <v/>
      </c>
    </row>
    <row r="104" customFormat="false" ht="15" hidden="false" customHeight="false" outlineLevel="0" collapsed="false">
      <c r="A104" s="7"/>
      <c r="B104" s="5"/>
      <c r="C104" s="11"/>
      <c r="D104" s="11"/>
      <c r="E104" s="7"/>
      <c r="F104" s="17" t="str">
        <f aca="false">IF(OR(A104="",E104=""),"",NETWORKDAYS(A104,E104)-1)</f>
        <v/>
      </c>
      <c r="G104" s="18" t="str">
        <f aca="false">IF(A104="","",C104-N(D104))</f>
        <v/>
      </c>
      <c r="H104" s="19" t="str">
        <f aca="false">IF(A104="","",IF(E104="",IF(A104&lt;'Start Here'!$B$6,"Not remitted","Not yet due"),IF(ABS(G104)&gt;'Start Here'!$B$8,"Short or over",IF(AND(LEFT(B104,3)="401",F104&gt;'Start Here'!$B$9),"401(k) remitted late","OK"))))</f>
        <v/>
      </c>
    </row>
    <row r="105" customFormat="false" ht="15" hidden="false" customHeight="false" outlineLevel="0" collapsed="false">
      <c r="A105" s="7"/>
      <c r="B105" s="5"/>
      <c r="C105" s="11"/>
      <c r="D105" s="11"/>
      <c r="E105" s="7"/>
      <c r="F105" s="17" t="str">
        <f aca="false">IF(OR(A105="",E105=""),"",NETWORKDAYS(A105,E105)-1)</f>
        <v/>
      </c>
      <c r="G105" s="18" t="str">
        <f aca="false">IF(A105="","",C105-N(D105))</f>
        <v/>
      </c>
      <c r="H105" s="19" t="str">
        <f aca="false">IF(A105="","",IF(E105="",IF(A105&lt;'Start Here'!$B$6,"Not remitted","Not yet due"),IF(ABS(G105)&gt;'Start Here'!$B$8,"Short or over",IF(AND(LEFT(B105,3)="401",F105&gt;'Start Here'!$B$9),"401(k) remitted late","OK"))))</f>
        <v/>
      </c>
    </row>
  </sheetData>
  <conditionalFormatting sqref="H6:H105">
    <cfRule type="expression" priority="2" aboveAverage="0" equalAverage="0" bottom="0" percent="0" rank="0" text="" dxfId="0">
      <formula>LEFT(H6,2)="OK"</formula>
    </cfRule>
    <cfRule type="expression" priority="3" aboveAverage="0" equalAverage="0" bottom="0" percent="0" rank="0" text="" dxfId="1">
      <formula>AND(H6&lt;&gt;"",LEFT(H6,2)&lt;&gt;"OK",H6&lt;&gt;"Not yet due")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2026-10-22T15:52:12Z</dcterms:created>
  <dc:creator>openpyxl</dc:creator>
  <dc:description/>
  <dc:language>en-US</dc:language>
  <cp:lastModifiedBy/>
  <dcterms:modified xsi:type="dcterms:W3CDTF">2026-10-22T15:52:13Z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